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2" windowWidth="11340" windowHeight="9228" tabRatio="629" firstSheet="1" activeTab="1"/>
  </bookViews>
  <sheets>
    <sheet name="Bus" sheetId="1" r:id="rId1"/>
    <sheet name="Rail" sheetId="2" r:id="rId2"/>
    <sheet name="Transit" sheetId="3" r:id="rId3"/>
  </sheets>
  <definedNames>
    <definedName name="_xlnm.Print_Area" localSheetId="0">'Bus'!$A$1:$R$84</definedName>
    <definedName name="_xlnm.Print_Titles" localSheetId="0">'Bus'!$1:$2</definedName>
    <definedName name="_xlnm.Print_Titles" localSheetId="1">'Rail'!$1:$2</definedName>
  </definedNames>
  <calcPr fullCalcOnLoad="1"/>
</workbook>
</file>

<file path=xl/sharedStrings.xml><?xml version="1.0" encoding="utf-8"?>
<sst xmlns="http://schemas.openxmlformats.org/spreadsheetml/2006/main" count="447" uniqueCount="295">
  <si>
    <t xml:space="preserve">GRANT # </t>
  </si>
  <si>
    <t>DATE OBLIGATED</t>
  </si>
  <si>
    <t>DRAWDOWN AMOUNT</t>
  </si>
  <si>
    <t>TOTAL</t>
  </si>
  <si>
    <t>LAST DRAWDOWN DATE*</t>
  </si>
  <si>
    <t>COMMENTS/QUESTIONS/NOTES</t>
  </si>
  <si>
    <t>REMAINING BALANCE   ** on 6/2/2009</t>
  </si>
  <si>
    <t>REMAINING BALANCE   ** on 8/25/2009</t>
  </si>
  <si>
    <t>PE Walk &amp; Saga</t>
  </si>
  <si>
    <t>Mainline Catenary Sect C1b</t>
  </si>
  <si>
    <t>DESCRIPTION</t>
  </si>
  <si>
    <t>BUDGET REVISIONS APPROVED IN FFY 2009</t>
  </si>
  <si>
    <t>PROPOSED BUDGET REVISIONS      FFY 2010</t>
  </si>
  <si>
    <t>Active</t>
  </si>
  <si>
    <t>ESTIMATED GRANT CLOSE-OUT</t>
  </si>
  <si>
    <t>FFY 2009 BUDGET REVISIONS REVISED ESTIMATES</t>
  </si>
  <si>
    <t>PROPOSED BUDGET REVISIONS          REVISED ESTIMATES</t>
  </si>
  <si>
    <t>PROJECT STATUS WITHIN GRANT</t>
  </si>
  <si>
    <t>TOTAL NUMBER OF GRANTS TO BE CLOSED BY 3/31/2010:  2</t>
  </si>
  <si>
    <t>TOTAL NUMBER OF GRANTS TO BE CLOSED BY 9/30/2010:  2</t>
  </si>
  <si>
    <t>FTA GRANT SUMMARY - BUS</t>
  </si>
  <si>
    <t>CT-03-0109</t>
  </si>
  <si>
    <t>Program of Projects $6,108,240</t>
  </si>
  <si>
    <t>Waterbury Construct New Bus Maint. &amp; Storage Fac-Design</t>
  </si>
  <si>
    <t>Waterbury Construct New Bus Maint. &amp; Storage Fac-Construction</t>
  </si>
  <si>
    <t>New Britain-Hartford Busway-Design</t>
  </si>
  <si>
    <t>Northwestern CT Transit District Construction of Bus Fac-Design</t>
  </si>
  <si>
    <t>CT Transit-Replace Buses-Rolling Stock</t>
  </si>
  <si>
    <t>Transit Capital Planning-Administration</t>
  </si>
  <si>
    <t>CT-90-X391</t>
  </si>
  <si>
    <t>Program of Projects $22,444,170</t>
  </si>
  <si>
    <t>Statewide Purchase CT Transit Buses-Rolling Stock</t>
  </si>
  <si>
    <t>Southeast Area TD-Facility Rehab &amp; Improvements-Construction</t>
  </si>
  <si>
    <t>Purchase Paratransit Vehicles-Waterbury Area-Rolling Stock</t>
  </si>
  <si>
    <t>Purchase Capital Items f/CT Transit Systemwide-Equipment</t>
  </si>
  <si>
    <t>Rehabilitate &amp; Expand the CT Transit  Stamford Facility-Construction</t>
  </si>
  <si>
    <t>CDOT-Transit Capital Planning-Administration</t>
  </si>
  <si>
    <t>CT Transit Support Vehicles-Equipment</t>
  </si>
  <si>
    <t>SEAT-Support Vehicle &amp; Equipment-Equipment</t>
  </si>
  <si>
    <t>CT Transit New Haven Bus Facility-Construction</t>
  </si>
  <si>
    <t>NETCO-Paratransit Vehicles-Rolling Stock</t>
  </si>
  <si>
    <t>Program of Projects $72,670,388</t>
  </si>
  <si>
    <t>DOT04020002CN</t>
  </si>
  <si>
    <t>DOT04310006PE</t>
  </si>
  <si>
    <t>DOT04310006CN</t>
  </si>
  <si>
    <t>DOT01710305RW</t>
  </si>
  <si>
    <t>DOT01710305PE</t>
  </si>
  <si>
    <r>
      <t xml:space="preserve">CT-03-0145  </t>
    </r>
    <r>
      <rPr>
        <sz val="9"/>
        <rFont val="Arial"/>
        <family val="2"/>
      </rPr>
      <t>DOT04310006CN</t>
    </r>
  </si>
  <si>
    <r>
      <t xml:space="preserve">CT-04-0009  </t>
    </r>
    <r>
      <rPr>
        <sz val="9"/>
        <rFont val="Arial"/>
        <family val="2"/>
      </rPr>
      <t>DOT04310006CN</t>
    </r>
  </si>
  <si>
    <t>DOT04000018RS</t>
  </si>
  <si>
    <t>DOT04140019CN</t>
  </si>
  <si>
    <t>DOT04000024RS</t>
  </si>
  <si>
    <t>DOT04030002CN</t>
  </si>
  <si>
    <t>DOT01702512AD</t>
  </si>
  <si>
    <t>DOT04300011RS</t>
  </si>
  <si>
    <t>DOT04000023EQ</t>
  </si>
  <si>
    <t>DOT01702803AD</t>
  </si>
  <si>
    <t>DOT04000038EQ</t>
  </si>
  <si>
    <t>DOT04140049EQ</t>
  </si>
  <si>
    <t>DOT04300018RS</t>
  </si>
  <si>
    <t>CT-90-X431</t>
  </si>
  <si>
    <r>
      <t xml:space="preserve">CT-70-X002  </t>
    </r>
    <r>
      <rPr>
        <sz val="9"/>
        <rFont val="Arial"/>
        <family val="2"/>
      </rPr>
      <t>DOT01030245CN</t>
    </r>
  </si>
  <si>
    <t>Norwich Transportation Center</t>
  </si>
  <si>
    <r>
      <t xml:space="preserve">CT-58-0001 </t>
    </r>
    <r>
      <rPr>
        <sz val="9"/>
        <rFont val="Arial"/>
        <family val="2"/>
      </rPr>
      <t>DOT04000049RS</t>
    </r>
  </si>
  <si>
    <t>Purchase 4 40-ft Hybrid Replacement Buses-Rolling Stock</t>
  </si>
  <si>
    <t>CT-03-0149</t>
  </si>
  <si>
    <t>Program of Projects $3,271,632</t>
  </si>
  <si>
    <t>New Britain-Hartford Busway-Right-of-Way</t>
  </si>
  <si>
    <t>New Britain-Hartford Busway-Sitework &amp; Special Conditions-Design</t>
  </si>
  <si>
    <t>CT-04-0022</t>
  </si>
  <si>
    <t>Program of Projects $2,800,000</t>
  </si>
  <si>
    <t>CT-90-X510</t>
  </si>
  <si>
    <t>Program of Projects - Bus $10,360,000</t>
  </si>
  <si>
    <t>DOT04000047EQ</t>
  </si>
  <si>
    <t>CTTransit Support Vehicles &amp; Equipment</t>
  </si>
  <si>
    <t>DOT04010010CN</t>
  </si>
  <si>
    <t>CTTransit Hartford Fac Improvements</t>
  </si>
  <si>
    <t xml:space="preserve">DOT04300021EQ </t>
  </si>
  <si>
    <t>Waterbury-Support Equipment</t>
  </si>
  <si>
    <t>DOT04300022RS</t>
  </si>
  <si>
    <t>Waterbury - Paratranst Vehicles</t>
  </si>
  <si>
    <t>DOT04000048RS</t>
  </si>
  <si>
    <t>CTTransit Systemwide-Bus Replacement</t>
  </si>
  <si>
    <r>
      <t xml:space="preserve">CT-04-0023 </t>
    </r>
    <r>
      <rPr>
        <sz val="9"/>
        <rFont val="Arial"/>
        <family val="2"/>
      </rPr>
      <t xml:space="preserve">    DOT04720048PE</t>
    </r>
  </si>
  <si>
    <t>CT-55-0001</t>
  </si>
  <si>
    <t>DOT04000046EQ</t>
  </si>
  <si>
    <t>CTTransit-Fuel Cell, Rep. Battery, Elec Outlets</t>
  </si>
  <si>
    <t>DOT04000046RS</t>
  </si>
  <si>
    <t>CTTransit-Fuel Cell Bus</t>
  </si>
  <si>
    <t>Program of Projects $4,530,694  100% Federal</t>
  </si>
  <si>
    <t>6/31/12</t>
  </si>
  <si>
    <t>CTTransit-4 Hybrid Artic. Buses   100% Federal - $3,476,000</t>
  </si>
  <si>
    <r>
      <t xml:space="preserve">CT-95-X008  </t>
    </r>
    <r>
      <rPr>
        <sz val="9"/>
        <rFont val="Arial"/>
        <family val="2"/>
      </rPr>
      <t>DOT01702890RS</t>
    </r>
  </si>
  <si>
    <t>CT-95-X010</t>
  </si>
  <si>
    <t>DOT01703080OP</t>
  </si>
  <si>
    <t>Waterbury Evening Bus Service 1st yr</t>
  </si>
  <si>
    <t>DOT01703089OP</t>
  </si>
  <si>
    <t>DOT01703090OP</t>
  </si>
  <si>
    <t>Waterbury Evening Bus Service 2nd yr</t>
  </si>
  <si>
    <t>Waterbury Evening Bus Service 3rd yr</t>
  </si>
  <si>
    <t>Program of Projects                     (CMAQ Transfer) $1,503,564</t>
  </si>
  <si>
    <r>
      <t xml:space="preserve">CT-04-0031  </t>
    </r>
    <r>
      <rPr>
        <sz val="9"/>
        <rFont val="Arial"/>
        <family val="2"/>
      </rPr>
      <t>DOT04720048PE</t>
    </r>
  </si>
  <si>
    <t>Northwestern CT Transit District Bus Facility</t>
  </si>
  <si>
    <t>CT-04-0032</t>
  </si>
  <si>
    <t>Program of Projects $3,400,000</t>
  </si>
  <si>
    <t>Waterbury Bus Admin/Maint Facility - PE</t>
  </si>
  <si>
    <t>Waterbury Bus Admin/Maint Facility - CN</t>
  </si>
  <si>
    <t>DOT03000159RS</t>
  </si>
  <si>
    <t>DOT03020007CN</t>
  </si>
  <si>
    <t>DOT03010092CN</t>
  </si>
  <si>
    <t>Overhaul 14 SLE Locomotives</t>
  </si>
  <si>
    <t>Danbury Signal &amp; CTC</t>
  </si>
  <si>
    <t>Rehab Sound Beach and Tomac Ave Bridges</t>
  </si>
  <si>
    <t>Bridgeport/Stamford State Administration</t>
  </si>
  <si>
    <t>Urban - State Administration</t>
  </si>
  <si>
    <t>Hartford - State Administration</t>
  </si>
  <si>
    <t>Mobility Management</t>
  </si>
  <si>
    <t>Buy Replacement &lt;30 ft Bus</t>
  </si>
  <si>
    <t>Buy CNG Vans</t>
  </si>
  <si>
    <t>Buy &lt;30 ft Bus</t>
  </si>
  <si>
    <t>Hartford</t>
  </si>
  <si>
    <t>DOT03010106CN</t>
  </si>
  <si>
    <t>DOT03010072CN</t>
  </si>
  <si>
    <t>NHL Substation Replacement</t>
  </si>
  <si>
    <t>East Bridgeport Rail Yard</t>
  </si>
  <si>
    <t>DOT03000103CN</t>
  </si>
  <si>
    <t>Component Change Out Shop</t>
  </si>
  <si>
    <t>NH Station PA &amp; Variable Message Signs</t>
  </si>
  <si>
    <t>DOT03010078CN</t>
  </si>
  <si>
    <t>NHL-Bridgeport RR St Improvements</t>
  </si>
  <si>
    <t>State or Program Administration</t>
  </si>
  <si>
    <t xml:space="preserve">DOT01702292AD </t>
  </si>
  <si>
    <t>Buy Replacement Van</t>
  </si>
  <si>
    <t>DOT01703043RS</t>
  </si>
  <si>
    <t>DOT01703044RS</t>
  </si>
  <si>
    <t>CT-16-X037</t>
  </si>
  <si>
    <t>DOT01702992AD</t>
  </si>
  <si>
    <t>Program of Projects FFY 2009</t>
  </si>
  <si>
    <t>Operating Assistance</t>
  </si>
  <si>
    <t>Other Program Costs</t>
  </si>
  <si>
    <t>Rural Transit Asst Program</t>
  </si>
  <si>
    <t>CT-18-X032</t>
  </si>
  <si>
    <t>Bus - Rolling Stock</t>
  </si>
  <si>
    <t>Bus:  Support Equip and Facilities</t>
  </si>
  <si>
    <t>Program of Projects FFY 2007/2008</t>
  </si>
  <si>
    <t>CT-18-X031</t>
  </si>
  <si>
    <t>CT-04-0036</t>
  </si>
  <si>
    <t>CT-16-X038</t>
  </si>
  <si>
    <t>CT-18-X033</t>
  </si>
  <si>
    <t>CT-37-X010</t>
  </si>
  <si>
    <t>CT-57-X005</t>
  </si>
  <si>
    <t>CT-88-0001</t>
  </si>
  <si>
    <t>Program of Projects $500,000</t>
  </si>
  <si>
    <t>Program of Projects FY 2012</t>
  </si>
  <si>
    <t>Program of Projects FFY 2012</t>
  </si>
  <si>
    <t>Program of Projects $5,702,298</t>
  </si>
  <si>
    <t>FEDERAL OBLIGATED AMOUNT (ORIGINAL)</t>
  </si>
  <si>
    <t>---</t>
  </si>
  <si>
    <t>No drawdowns as of yet.</t>
  </si>
  <si>
    <t>New Britain-Hartford Busway-Guideway &amp; Track Elements</t>
  </si>
  <si>
    <t>New Britain-Hartford Busway-Stations, Stops, Terminals, Intermodal</t>
  </si>
  <si>
    <t>New Britain-Hartford Busway-Sitework and Special Conditions</t>
  </si>
  <si>
    <t>New Britain-Hartford Busway-Systems</t>
  </si>
  <si>
    <t>New Britain-Hartford Busway-Row, Land, Existing Improvements</t>
  </si>
  <si>
    <t>New Britain-Hartford Busway- Professional Services</t>
  </si>
  <si>
    <t>CTTransit-Fuel Cell - Electrical Hookups</t>
  </si>
  <si>
    <t>CTTransit-Fuel Cell - Battery Replacement</t>
  </si>
  <si>
    <t>CTTransit-Misc Support Equipment</t>
  </si>
  <si>
    <t>CTTransit-Buy Replacement Artic. Buses</t>
  </si>
  <si>
    <t>FEDERAL OBLIGATED AMOUNT (REVISED)</t>
  </si>
  <si>
    <t>No drawdown as of yet.</t>
  </si>
  <si>
    <t>Parking Lot Improvements</t>
  </si>
  <si>
    <t>Construct Pick-up/drop off w/ shelter</t>
  </si>
  <si>
    <t>Landscaping, lighting and signage</t>
  </si>
  <si>
    <t>Acquire - Misc Bus Station Equip</t>
  </si>
  <si>
    <t>Draft Alternativse Analysis Report</t>
  </si>
  <si>
    <t>Hartford New Freedom Program</t>
  </si>
  <si>
    <t>Rural New Freedom Program</t>
  </si>
  <si>
    <t>New Haven New Freedom Program</t>
  </si>
  <si>
    <t>Bridgeport/Stamford New Freedom Program</t>
  </si>
  <si>
    <t>Buy Replacemet Vans</t>
  </si>
  <si>
    <t>Purchase GPS System Software</t>
  </si>
  <si>
    <t>Purchase IVR for Scheduling Softward</t>
  </si>
  <si>
    <t>Urban New Freedom Program</t>
  </si>
  <si>
    <t>Buy Replacement Vans</t>
  </si>
  <si>
    <t>Buy Replacement &lt;30 FT Bus</t>
  </si>
  <si>
    <t>Acquire - Misc Support Equipment</t>
  </si>
  <si>
    <t>Up to 50% Federal Share</t>
  </si>
  <si>
    <t>General Development/ Comprehensive Planning</t>
  </si>
  <si>
    <t>Training- RTAP</t>
  </si>
  <si>
    <t>Technical Assitance - RTAP</t>
  </si>
  <si>
    <t>Hartford UZA Job Access</t>
  </si>
  <si>
    <t>Bridgeport/Stamford UZA Job Access</t>
  </si>
  <si>
    <t>New Haven UZA Job Access</t>
  </si>
  <si>
    <t>Rural (Non-UZA) Job Access</t>
  </si>
  <si>
    <t>Urban Job Access</t>
  </si>
  <si>
    <t>Completed</t>
  </si>
  <si>
    <t xml:space="preserve">TOTAL NUMBER OF OPEN GRANTS: </t>
  </si>
  <si>
    <t>Disbursement of $2,504,596 made on 1/17/2013</t>
  </si>
  <si>
    <t>TOTAL NUMBER OF GRANTS TO BE CLOSED BY 9/30/2013:  7</t>
  </si>
  <si>
    <t>DOT01710305CN</t>
  </si>
  <si>
    <t>DOT03010040PE</t>
  </si>
  <si>
    <t>DOT03040012CN</t>
  </si>
  <si>
    <t>DOT03010155CN</t>
  </si>
  <si>
    <t>DOT01703127OP</t>
  </si>
  <si>
    <t>DOT01703198OP</t>
  </si>
  <si>
    <t>DOT01703199OP</t>
  </si>
  <si>
    <t>DOT01703200OP</t>
  </si>
  <si>
    <t>DOT01703201OP</t>
  </si>
  <si>
    <t>DOT01703202OP</t>
  </si>
  <si>
    <t>DOT01703203RS</t>
  </si>
  <si>
    <t>DOT01703204RS</t>
  </si>
  <si>
    <t>DOT01703205EQ</t>
  </si>
  <si>
    <t>DOT01703206EQ</t>
  </si>
  <si>
    <t>DOT01703196PE</t>
  </si>
  <si>
    <t xml:space="preserve">Combined grant, Rail Fed $144,175,000; Total Fed $154,468,461. </t>
  </si>
  <si>
    <t>CT-79-0001</t>
  </si>
  <si>
    <t>Program of Projects $10,500,000</t>
  </si>
  <si>
    <t>Terminal, Intermodal</t>
  </si>
  <si>
    <t>Eng/Design - Passenger Amenities</t>
  </si>
  <si>
    <t>Station Amenity Improv/Enhancements</t>
  </si>
  <si>
    <t>DOT04020029EQ</t>
  </si>
  <si>
    <t>DOT03010157CN</t>
  </si>
  <si>
    <t>CT-37-X011</t>
  </si>
  <si>
    <t>Job Access Reverse Commute - FFY 2013</t>
  </si>
  <si>
    <t>CT-04-0037</t>
  </si>
  <si>
    <t>CT-57-X006</t>
  </si>
  <si>
    <t>CT-90-X519</t>
  </si>
  <si>
    <t>Program of Projects $10,000,000</t>
  </si>
  <si>
    <t>Acquire - Mobile  Fate Coll Equip</t>
  </si>
  <si>
    <t>DOT04000052EQ</t>
  </si>
  <si>
    <t>DOT01710305RS</t>
  </si>
  <si>
    <t>DOT03010145CN</t>
  </si>
  <si>
    <t>Program of Projects $60,298,400</t>
  </si>
  <si>
    <t>Bus Rolling Stock</t>
  </si>
  <si>
    <t>Bus Support Equip and Facilities</t>
  </si>
  <si>
    <t>State Planning and Research</t>
  </si>
  <si>
    <t>Guideway Electification/Power Distib</t>
  </si>
  <si>
    <t>Replace Catenary Section C1a &amp; C2</t>
  </si>
  <si>
    <t>Statewide NF POP: Operating/Mob Mgt/Vans $1,339,448</t>
  </si>
  <si>
    <t>Rural - State Administration</t>
  </si>
  <si>
    <t>REMAINING BALANCE   ** on 1/31/2014</t>
  </si>
  <si>
    <t>DOT01702890RS</t>
  </si>
  <si>
    <t>Project Number</t>
  </si>
  <si>
    <t>Project Description</t>
  </si>
  <si>
    <t>Total Cost</t>
  </si>
  <si>
    <t>Transit System</t>
  </si>
  <si>
    <t>Location for Mapping</t>
  </si>
  <si>
    <t>Bridgeport RR Station</t>
  </si>
  <si>
    <t>New Haven RR Station</t>
  </si>
  <si>
    <t>New Haven Rail Yard</t>
  </si>
  <si>
    <t>NHL-Danbury Branch</t>
  </si>
  <si>
    <t>NHL - Mainline</t>
  </si>
  <si>
    <t>Stamford RR Station</t>
  </si>
  <si>
    <t>Waterbury RR Station</t>
  </si>
  <si>
    <t>NHL-Waterbury Branch</t>
  </si>
  <si>
    <t xml:space="preserve">Improvements to the Bridgeport Railroad Station to include extensive upgrade of two (2), high-level boarding platforms serving the rail station, including full and partial depth concrete repairs, tactile warning, joint seal and rub rail replacement; Replacement of platform railing system and associated fencing; Upgrades to rail passenger waiting areas, including seating; Replacement of rail station entry door systems; Replacement of rail station HVAC system, including Building Management Control System; Address code compliance issues involving the rail station and parking garage facilities, including architectural, plumbing/fire protection, electrical and related items; Expand and upgrade current systems in place at the parking garage, rail station, elevated pedestrian walkways and surrounding areas. Install additional and enhanced lighting - interior and exterior locations; Replace/modernize Parking Access and Revenue Control (PARC) systems at the parking garage and station employee lot/loading zone; Acquisition of privately owned employee lot/loading zone (currently rented); Improvements to street level areas, including new sidewalks, curbing, lighting, fencing directional &amp; informational signage and landscaping to enhance patron access to ITC related facilities. </t>
  </si>
  <si>
    <t>Project Description Detail</t>
  </si>
  <si>
    <t>This project will replace the existing catenary system on the New Haven Line in South Norwalk to Southport (Section C1a) and Bridgeport to Stratford (Section C2), totaling approximately 11 miles on four tracks, from catenary structure 529F to 639 and from 788 to 862, respectively. The current 90 year old system is antiquated and will be replaced with a state-of-the-art two-wire automatically-tensioned (AT) catenary system. The new system is designed for the maximum speed allowed by track geometry and other physical constraints.</t>
  </si>
  <si>
    <t>Catenary Structure 529F to 639 and 788 to 862 (11 miles)</t>
  </si>
  <si>
    <t>The PTC system to be installed will integrate command, control, communications, and information systems for controlling train movements. This will provide improved safety, security, precision, and efficiency for the line. The installation of PTC will improve railroad safety by significantly reducing the probability of collisions between trains, casualties to roadway workers, damage to their equipment, and speed-related accidents. Installation of PTC will allow for the notification of train movements to train and maintenance-of-way crews, track the location of the trains and maintenance-of-way vehicles, have the ability to automatically enforce authorized movements and continually update operating data systems with information on the location of trains, locomotives, cars, and crews. The remote intervention capability of PTC will permit the control center to stop a train should the locomotive crew be incapacitated. In addition to providing a greater level of safety and security, PTC also enable the railroad to run scheduled operations and provide improved running time, greater running time reliability, higher asset utilization, and greater track capacity. The system will also assist the railroad in measuring and managing costs and in improving energy efficiency. The Railroad Safety Act of 2008 (RSIA) has mandated the widespread installation of Positive Train Control (PTC) systems by December 31, 2015.</t>
  </si>
  <si>
    <t>DOT03010149CN</t>
  </si>
  <si>
    <t>Positive Train Control</t>
  </si>
  <si>
    <t>New Haven to Stateline</t>
  </si>
  <si>
    <t>Anticipated FTA Share of Project Cost</t>
  </si>
  <si>
    <t>Shore Line East</t>
  </si>
  <si>
    <t>New Haven</t>
  </si>
  <si>
    <t>Danbury to Norwalk</t>
  </si>
  <si>
    <t>Greenwich</t>
  </si>
  <si>
    <t>NHHS</t>
  </si>
  <si>
    <t>This project will upgrade the existing public address system to provide audio voice announcements and visual messages at New Haven Union Station and New Haven State Street Station. The systems will meet current ADA Accessibility Guidelines. Also included is the installation of a communications network system to control the dissemination of train information to New Haven Union Station (concourse, tunnel and platforms), New Haven State Street Station and Shore Line East Stations. LED message signs will be mounted to existing poles and canopies where possible. This project will provide the capability to communicate with the shore Line East Stations and the remaining Metro-North Stations from New Haven to Greenwich. In addition, improvements and upgrades to New Haven Union Station will include building system upgrades (electrical, fires alarms, security, and sprinkler). Improvements to the pedestrian tunnel, stairways, elevators, and canopies will also be implemented.</t>
  </si>
  <si>
    <t>Design Phase - Walk Bridge - Mile Post 41.51 New Haven Main Line over Norwalk River, Town of Norwalk. Walk Bridge is a four track swing bridge constructed in 1896, and spans 562 feet over the Norwalk River. It has experienced increasing deterioration and mechanical problems over the years. Being a swing bridge, if the bridge fails in the open position, there is no rail service. Saga Bridge - Mile Post 44.32 New Haven Main Line over Saugatuck River, Town of Westport. Saga Bridge is a bascule lift bridge constructed in 1904 and spans 458 feet over the Saugatuck River. The Saga Bridge is double spanned, meaning it has two parallel identical spans, both separately moveable structures, each containing two tracks (for a total of four).</t>
  </si>
  <si>
    <t>Mile Post 41.51 - Norwalk and Mile Post 44.32 - Westport</t>
  </si>
  <si>
    <t>Replace the existing catenary system with a constant tension wire supporting system, designing the system for maximum speed allowed by track geometry and other physical constraints. The methodology for replacing the existing overhead catenary system is based on replacement with a two wire constant tension catenary. The average distance between balance weight terminations is approximately 5100 feet throughout the route. Single track outages will be required for extended periods between adjacent interlockings. Installation of new multiple track pull-offs on curves will also require multiple track outages during off-peak night hours for limited durations.</t>
  </si>
  <si>
    <t>The Component Change Out (CCO) Shop in the New Haven Rail Yard, an approximately 300,000 square foot facility will be the main repair shop for the overall New Haven Line, and within the New Haven Yard complex.</t>
  </si>
  <si>
    <t>During the analysis of the New Haven line fleet configuration, it became apparent that there is a need to provide additional storage and servicing tracks as well as corresponding infrastructure to support the enlarged fleet of rail cars. An evaluation of the yard requirements and proposed improvement options was performed by the Connecticut Department of Transportation and summarized in the ôRailroad Yard Track Layout Study dated September 21, 2007. The study summarizes the existing conditions, improvement options, impacts, and ancillary requirements for East Bridgeport Yard.</t>
  </si>
  <si>
    <t>Replace all remaining oil filled circuit breakers at Connecticut`s anchor bridge substations with a state of the art ground mounted system. The replacement breakers will be specified as indoor draw out type breakers and will be enclosed in a prepackaged modular enclosure. The replacement breakers will be of the same voltage and current rating as the vacuum circuit breakers in service at two other locations on the NHL. The substations to be replaced are located at Woodmont #971, Devon #867, East Bridgeport #814, West Bridgeport #736 and East Norwalk #537. The replacement of the five substations will occur wholly on CDOT-owned land and no additional land will be acquired to accomplish this project.</t>
  </si>
  <si>
    <t>The CTC Signal System includes a remote control of train movements and switches from Metro-North`s Control Center in Grand Central Terminal. The sidings at Norwalk, Wilton, Branchville, Bethel and Danbury will function as fully automatic control points (CP`s). Signals at these sidings will be GO-NO-GO signals similar to those now in use on the New Haven Mainline. These signals indicate to a train to stop or proceed based on the on-board cab signal indications. Also the signals and switches are interlocked for positive control of train moves. Lastly, the branch will be electrically segmented into approximately 1 mile long blocks which provide the cab signal indication based on conditions of the track ahead.</t>
  </si>
  <si>
    <t>Eight P-40 locomotives are used in Shore Line East operation, as well as in supplemental branch line service. The P-40’s were manufactured for Amtrak by General Electric in 1992, and were purchased by the Department in 2006. These locomotives are approximately 20 years old. The useful life of these locomotives at the time of the original purchase was 25 years. ConnDOT/MetroNorth has historically maintained its locomotives in revenue service for 35 years, and is planning to keep the P-40’s being overhauled under this application in active service for at least a 35-year service life. These locomotives are central to the SLE operation. They are currently past the recommended timeframes for component replacements, upgrades and overall concentrated preventive maintenance activities. As a result, these locomotives are experiencing unacceptably high failure rates and out of service times. Performance will erode further unless sufficient work is performed. This project will provide for component replacements, upgrades and concentrated preventative maintenance activities</t>
  </si>
  <si>
    <t>Sound Beach Ave Bridge –Bridge No. 03948R, M.P. 31.29 over Sound Beach Ave, in Greenwich. This bridge consists of two span ballasted deck constructed in 1894 and rehabilitated in 1929. The 56 foot long bridge consists of concrete girders, supported by stone abutments and a pier as steel column with a pier cap and vertical clearance of 12 feet 9 inches. Based on annual bridge inspection, this bridge is in poor condition and received an overall condition rating of 3, which denotes a serious problem with the structure. Tomac Ave Bridge – Bridge No. 03955R, M. P. 31.62 over Tomac Ave, in Greenwich. This open deck bridge was constructed in 1895 and rehabilitated in 1943. The 32 foot superstructure consists of a single span with riveted built-up through girders. The superstructure is supported by stone abutments with cast-in-place concrete bridge seats. The vertical clearance under the bridge is 10 feet 8 inches.</t>
  </si>
  <si>
    <t>Waterbury Station include the upgrade of an existing surface commuter parking lot, as well as pedestrian and bus accessibility and related improvements at the State of Connecticut owned railroad station in Waterbury, Connecticut, located at 333 Meadow Street. The Station serves as the terminus for the Waterbury Branch of the MetroNorth New Haven Line (Commuter Rail), as well as local bus routes 11, 40, 42 and 44 of the CTTransit Waterbury Division and Route J of the CTTransit New Haven Division, which connects downtown Waterbury to downtown New Haven.  The existing 100 space commuter parking lot is owned by the state of Connecticut and therefore no rights of way activities are required. All work will take place within the existing footprint of the lot. The lot will be upgraded including repaving and striping. The existing lot will be paved and striped to state standards. Other related work includes the construction of a bus pick-up/drop off zone (with passenger waiting shelter), site lighting, landscaping, sidewalks and new/upgraded signage.</t>
  </si>
  <si>
    <t>The Stamford Transportation Center (STC), a major hub between New York and New England serves 1,000 buses and 225 commuter trains daily. The STC Multi-Modal Improvement Project (MMIP) as funded under this TIGER III grant application and award will make train platforms more accessible and less congested, expand station capacity, and improve safety on surrounding streets. The STC MMIP will include pedestrian bridges and train platform improvements to enhance transit commuter experience, shelters on the center island platforms to provide protected waiting spaces for the transit rider and updating of internal station directional signage including the use of real time train schedule information. These changes will result in increased station capacity, walkability to and within the station, enhanced transit rider access points, reduced vehicle congestion caused by current pedestrian approaches and protected waiting space that will allow the station to serve the expected doubling of transit ridership in the coming decade.  These improvements will focus on the following three interconnected components: (1) accessibility improvements for train and bus riders; (2) expansions in station capacity; and (3) construction of complete streets around the STC with traffic calming and streetscape improvements for pedestrian safety.</t>
  </si>
  <si>
    <t>Waterbury RR Station - Parking Lot Improvements, Construction of Pick up/drop off with shelter, landscaping, lighting, signage</t>
  </si>
  <si>
    <t>Stamford Intermodal Center - Multi-Modal Improvements</t>
  </si>
  <si>
    <t>To study and evaluate the benefits, costs, timing, and impacts of 1) The relocation of the Rail Corridor through the City of Hartford 2) Constructing additional NHHS commuter rail stations.</t>
  </si>
  <si>
    <t>CP 248 - CP 255</t>
  </si>
  <si>
    <t>5 Locations - Woodmont #971, Devon #867, East Bridgeport #814, West Bridgeport #736, East Norwalk #537</t>
  </si>
  <si>
    <t>DOT03010070CN</t>
  </si>
  <si>
    <t>Service Area Designation</t>
  </si>
  <si>
    <t>Service Area Popluation</t>
  </si>
  <si>
    <t>Impacted Percent Minority</t>
  </si>
  <si>
    <t>State Share</t>
  </si>
  <si>
    <t>Totals:</t>
  </si>
  <si>
    <t>FTA RAIL PROJECTS UNDERWAY - TITLE VI MAPPING INFORMATION</t>
  </si>
  <si>
    <t>Minority Population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</si>
</sst>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d\-mmm\-yy;@"/>
    <numFmt numFmtId="171" formatCode="[$-409]dd\-mmm\-yy;@"/>
    <numFmt numFmtId="172" formatCode="&quot;$&quot;#,##0"/>
    <numFmt numFmtId="173" formatCode="mm/dd/yy;@"/>
    <numFmt numFmtId="174" formatCode="m/d/yy;@"/>
    <numFmt numFmtId="175" formatCode="&quot;$&quot;#,##0.0"/>
  </numFmts>
  <fonts count="52">
    <font>
      <sz val="10"/>
      <name val="Arial"/>
      <family val="0"/>
    </font>
    <font>
      <sz val="8"/>
      <name val="Arial"/>
      <family val="2"/>
    </font>
    <font>
      <u val="single"/>
      <sz val="10"/>
      <color indexed="12"/>
      <name val="Arial"/>
      <family val="2"/>
    </font>
    <font>
      <u val="single"/>
      <sz val="10"/>
      <color indexed="36"/>
      <name val="Arial"/>
      <family val="2"/>
    </font>
    <font>
      <b/>
      <sz val="12"/>
      <name val="Arial"/>
      <family val="2"/>
    </font>
    <font>
      <sz val="9"/>
      <name val="Arial"/>
      <family val="2"/>
    </font>
    <font>
      <sz val="12"/>
      <name val="Arial"/>
      <family val="2"/>
    </font>
    <font>
      <b/>
      <sz val="9"/>
      <name val="Arial"/>
      <family val="2"/>
    </font>
    <font>
      <b/>
      <sz val="8"/>
      <name val="Arial"/>
      <family val="2"/>
    </font>
    <font>
      <sz val="9"/>
      <color indexed="41"/>
      <name val="Arial"/>
      <family val="2"/>
    </font>
    <font>
      <sz val="11"/>
      <name val="Calibri"/>
      <family val="2"/>
    </font>
    <font>
      <strike/>
      <sz val="9"/>
      <name val="Arial"/>
      <family val="2"/>
    </font>
    <font>
      <u val="single"/>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0"/>
      <name val="Calibri"/>
      <family val="2"/>
    </font>
    <font>
      <b/>
      <sz val="10"/>
      <name val="Calibri"/>
      <family val="2"/>
    </font>
    <font>
      <b/>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3" tint="0.79997998476028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theme="0" tint="-0.24993999302387238"/>
      </top>
      <bottom style="thin"/>
    </border>
    <border>
      <left>
        <color indexed="63"/>
      </left>
      <right>
        <color indexed="63"/>
      </right>
      <top>
        <color indexed="63"/>
      </top>
      <bottom style="thin"/>
    </border>
    <border>
      <left>
        <color indexed="63"/>
      </left>
      <right>
        <color indexed="63"/>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thin">
        <color theme="0" tint="-0.24993999302387238"/>
      </bottom>
    </border>
    <border>
      <left>
        <color indexed="63"/>
      </left>
      <right>
        <color indexed="63"/>
      </right>
      <top style="thin"/>
      <bottom style="thin">
        <color theme="0" tint="-0.24993999302387238"/>
      </bottom>
    </border>
    <border>
      <left>
        <color indexed="63"/>
      </left>
      <right>
        <color indexed="63"/>
      </right>
      <top style="thin"/>
      <bottom>
        <color indexed="63"/>
      </bottom>
    </border>
    <border>
      <left>
        <color indexed="63"/>
      </left>
      <right>
        <color indexed="63"/>
      </right>
      <top style="thin"/>
      <bottom style="thin">
        <color theme="0" tint="-0.14993000030517578"/>
      </bottom>
    </border>
    <border>
      <left>
        <color indexed="63"/>
      </left>
      <right>
        <color indexed="63"/>
      </right>
      <top style="thin">
        <color theme="0" tint="-0.14993000030517578"/>
      </top>
      <bottom style="thin">
        <color theme="0" tint="-0.14993000030517578"/>
      </bottom>
    </border>
    <border>
      <left>
        <color indexed="63"/>
      </left>
      <right>
        <color indexed="63"/>
      </right>
      <top style="thin">
        <color theme="0" tint="-0.14993000030517578"/>
      </top>
      <bottom style="thin"/>
    </border>
    <border>
      <left>
        <color indexed="63"/>
      </left>
      <right>
        <color indexed="63"/>
      </right>
      <top style="thin">
        <color indexed="31"/>
      </top>
      <bottom style="thin">
        <color indexed="22"/>
      </bottom>
    </border>
    <border>
      <left>
        <color indexed="63"/>
      </left>
      <right>
        <color indexed="63"/>
      </right>
      <top style="thin">
        <color indexed="31"/>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92">
    <xf numFmtId="0" fontId="0" fillId="0" borderId="0" xfId="0" applyAlignment="1">
      <alignment/>
    </xf>
    <xf numFmtId="171" fontId="5" fillId="0" borderId="0" xfId="0" applyNumberFormat="1" applyFont="1" applyFill="1" applyAlignment="1">
      <alignment horizontal="center" wrapText="1"/>
    </xf>
    <xf numFmtId="168" fontId="5" fillId="0" borderId="0" xfId="0" applyNumberFormat="1" applyFont="1" applyFill="1" applyAlignment="1">
      <alignment horizontal="center" wrapText="1"/>
    </xf>
    <xf numFmtId="0" fontId="7" fillId="0" borderId="0" xfId="0" applyFont="1" applyFill="1" applyAlignment="1">
      <alignment horizontal="center" wrapText="1"/>
    </xf>
    <xf numFmtId="0" fontId="5" fillId="0" borderId="0" xfId="0" applyFont="1" applyFill="1" applyAlignment="1">
      <alignment horizontal="center" wrapText="1"/>
    </xf>
    <xf numFmtId="0" fontId="6" fillId="0" borderId="0" xfId="0" applyFont="1" applyFill="1" applyAlignment="1">
      <alignment horizontal="center" wrapText="1"/>
    </xf>
    <xf numFmtId="0" fontId="5" fillId="0" borderId="0" xfId="0" applyFont="1" applyFill="1" applyAlignment="1">
      <alignment horizontal="center" wrapText="1" shrinkToFit="1"/>
    </xf>
    <xf numFmtId="0" fontId="1" fillId="0" borderId="0" xfId="0" applyFont="1" applyFill="1" applyAlignment="1">
      <alignment horizontal="left" wrapText="1"/>
    </xf>
    <xf numFmtId="168" fontId="7" fillId="0" borderId="0" xfId="0" applyNumberFormat="1" applyFont="1" applyFill="1" applyAlignment="1">
      <alignment horizontal="center" wrapText="1"/>
    </xf>
    <xf numFmtId="171" fontId="7" fillId="0" borderId="0" xfId="0" applyNumberFormat="1" applyFont="1" applyFill="1" applyAlignment="1">
      <alignment horizontal="center" wrapText="1"/>
    </xf>
    <xf numFmtId="0" fontId="8" fillId="0" borderId="0" xfId="0" applyFont="1" applyFill="1" applyAlignment="1">
      <alignment horizontal="left" wrapText="1"/>
    </xf>
    <xf numFmtId="10" fontId="7" fillId="0" borderId="0" xfId="0" applyNumberFormat="1" applyFont="1" applyFill="1" applyAlignment="1">
      <alignment horizontal="center" wrapText="1"/>
    </xf>
    <xf numFmtId="0" fontId="7" fillId="33" borderId="10" xfId="0" applyFont="1" applyFill="1" applyBorder="1" applyAlignment="1">
      <alignment horizontal="center" wrapText="1" shrinkToFit="1"/>
    </xf>
    <xf numFmtId="0" fontId="7" fillId="0" borderId="0" xfId="0" applyFont="1" applyFill="1" applyAlignment="1">
      <alignment horizontal="left" wrapText="1"/>
    </xf>
    <xf numFmtId="0" fontId="9" fillId="0" borderId="0" xfId="0" applyFont="1" applyFill="1" applyAlignment="1">
      <alignment horizontal="center" wrapText="1"/>
    </xf>
    <xf numFmtId="173" fontId="7" fillId="33" borderId="10" xfId="0" applyNumberFormat="1" applyFont="1" applyFill="1" applyBorder="1" applyAlignment="1">
      <alignment horizontal="center" wrapText="1" shrinkToFit="1"/>
    </xf>
    <xf numFmtId="173" fontId="7" fillId="0" borderId="0" xfId="0" applyNumberFormat="1" applyFont="1" applyFill="1" applyAlignment="1">
      <alignment horizontal="center" wrapText="1"/>
    </xf>
    <xf numFmtId="173" fontId="5" fillId="0" borderId="0" xfId="0" applyNumberFormat="1" applyFont="1" applyFill="1" applyAlignment="1">
      <alignment horizontal="center" wrapText="1"/>
    </xf>
    <xf numFmtId="0" fontId="7" fillId="34" borderId="0" xfId="0" applyFont="1" applyFill="1" applyBorder="1" applyAlignment="1">
      <alignment horizontal="center" wrapText="1"/>
    </xf>
    <xf numFmtId="173" fontId="5" fillId="34" borderId="0" xfId="0" applyNumberFormat="1" applyFont="1" applyFill="1" applyBorder="1" applyAlignment="1">
      <alignment horizontal="center" wrapText="1"/>
    </xf>
    <xf numFmtId="171" fontId="5" fillId="34" borderId="0" xfId="0" applyNumberFormat="1" applyFont="1" applyFill="1" applyBorder="1" applyAlignment="1">
      <alignment horizontal="center" wrapText="1"/>
    </xf>
    <xf numFmtId="172" fontId="5" fillId="34" borderId="0" xfId="0" applyNumberFormat="1" applyFont="1" applyFill="1" applyBorder="1" applyAlignment="1">
      <alignment horizontal="center" wrapText="1"/>
    </xf>
    <xf numFmtId="168" fontId="5" fillId="34" borderId="0" xfId="0" applyNumberFormat="1" applyFont="1" applyFill="1" applyBorder="1" applyAlignment="1">
      <alignment horizontal="center" wrapText="1"/>
    </xf>
    <xf numFmtId="0" fontId="1" fillId="34" borderId="0" xfId="53" applyFont="1" applyFill="1" applyBorder="1" applyAlignment="1" applyProtection="1">
      <alignment/>
      <protection/>
    </xf>
    <xf numFmtId="0" fontId="7" fillId="34" borderId="11" xfId="0" applyFont="1" applyFill="1" applyBorder="1" applyAlignment="1">
      <alignment horizontal="center" wrapText="1"/>
    </xf>
    <xf numFmtId="0" fontId="5" fillId="34" borderId="11" xfId="0" applyFont="1" applyFill="1" applyBorder="1" applyAlignment="1">
      <alignment horizontal="center" wrapText="1"/>
    </xf>
    <xf numFmtId="173" fontId="5" fillId="34" borderId="11" xfId="0" applyNumberFormat="1" applyFont="1" applyFill="1" applyBorder="1" applyAlignment="1">
      <alignment horizontal="center" wrapText="1"/>
    </xf>
    <xf numFmtId="171" fontId="5" fillId="34" borderId="11" xfId="0" applyNumberFormat="1" applyFont="1" applyFill="1" applyBorder="1" applyAlignment="1">
      <alignment horizontal="center" wrapText="1"/>
    </xf>
    <xf numFmtId="172" fontId="5" fillId="34" borderId="11" xfId="0" applyNumberFormat="1" applyFont="1" applyFill="1" applyBorder="1" applyAlignment="1">
      <alignment horizontal="center" wrapText="1"/>
    </xf>
    <xf numFmtId="168" fontId="5" fillId="34" borderId="11" xfId="0" applyNumberFormat="1" applyFont="1" applyFill="1" applyBorder="1" applyAlignment="1">
      <alignment horizontal="center" wrapText="1"/>
    </xf>
    <xf numFmtId="0" fontId="7" fillId="34" borderId="12" xfId="0" applyFont="1" applyFill="1" applyBorder="1" applyAlignment="1">
      <alignment horizontal="center" wrapText="1"/>
    </xf>
    <xf numFmtId="0" fontId="5" fillId="34" borderId="12" xfId="0" applyFont="1" applyFill="1" applyBorder="1" applyAlignment="1">
      <alignment horizontal="center" wrapText="1"/>
    </xf>
    <xf numFmtId="173" fontId="5" fillId="34" borderId="12" xfId="0" applyNumberFormat="1" applyFont="1" applyFill="1" applyBorder="1" applyAlignment="1">
      <alignment horizontal="center" wrapText="1"/>
    </xf>
    <xf numFmtId="171" fontId="5" fillId="34" borderId="12" xfId="0" applyNumberFormat="1" applyFont="1" applyFill="1" applyBorder="1" applyAlignment="1">
      <alignment horizontal="center" wrapText="1"/>
    </xf>
    <xf numFmtId="172" fontId="5" fillId="34" borderId="12" xfId="0" applyNumberFormat="1" applyFont="1" applyFill="1" applyBorder="1" applyAlignment="1">
      <alignment horizontal="center" wrapText="1"/>
    </xf>
    <xf numFmtId="168" fontId="5" fillId="34" borderId="12" xfId="0" applyNumberFormat="1" applyFont="1" applyFill="1" applyBorder="1" applyAlignment="1">
      <alignment horizontal="center" wrapText="1"/>
    </xf>
    <xf numFmtId="168" fontId="5" fillId="35" borderId="13" xfId="0" applyNumberFormat="1" applyFont="1" applyFill="1" applyBorder="1" applyAlignment="1">
      <alignment horizontal="center" wrapText="1"/>
    </xf>
    <xf numFmtId="171" fontId="5" fillId="35" borderId="13" xfId="0" applyNumberFormat="1" applyFont="1" applyFill="1" applyBorder="1" applyAlignment="1">
      <alignment horizontal="center" wrapText="1"/>
    </xf>
    <xf numFmtId="172" fontId="5" fillId="35" borderId="13" xfId="0" applyNumberFormat="1" applyFont="1" applyFill="1" applyBorder="1" applyAlignment="1">
      <alignment horizontal="center" wrapText="1"/>
    </xf>
    <xf numFmtId="0" fontId="5" fillId="35" borderId="13" xfId="0" applyFont="1" applyFill="1" applyBorder="1" applyAlignment="1">
      <alignment horizontal="center" wrapText="1"/>
    </xf>
    <xf numFmtId="0" fontId="7" fillId="35" borderId="13" xfId="0" applyFont="1" applyFill="1" applyBorder="1" applyAlignment="1">
      <alignment horizontal="center" wrapText="1"/>
    </xf>
    <xf numFmtId="168" fontId="5" fillId="35" borderId="14" xfId="0" applyNumberFormat="1" applyFont="1" applyFill="1" applyBorder="1" applyAlignment="1">
      <alignment horizontal="center" wrapText="1"/>
    </xf>
    <xf numFmtId="171" fontId="5" fillId="35" borderId="14" xfId="0" applyNumberFormat="1" applyFont="1" applyFill="1" applyBorder="1" applyAlignment="1">
      <alignment horizontal="center" wrapText="1"/>
    </xf>
    <xf numFmtId="172" fontId="5" fillId="35" borderId="14" xfId="0" applyNumberFormat="1" applyFont="1" applyFill="1" applyBorder="1" applyAlignment="1">
      <alignment horizontal="center" wrapText="1"/>
    </xf>
    <xf numFmtId="0" fontId="5" fillId="35" borderId="14" xfId="0" applyFont="1" applyFill="1" applyBorder="1" applyAlignment="1">
      <alignment horizontal="center" wrapText="1"/>
    </xf>
    <xf numFmtId="0" fontId="7" fillId="35" borderId="14" xfId="0" applyFont="1" applyFill="1" applyBorder="1" applyAlignment="1">
      <alignment horizontal="center" wrapText="1"/>
    </xf>
    <xf numFmtId="0" fontId="7" fillId="35" borderId="10" xfId="0" applyFont="1" applyFill="1" applyBorder="1" applyAlignment="1">
      <alignment horizontal="center" wrapText="1"/>
    </xf>
    <xf numFmtId="0" fontId="5" fillId="0" borderId="0" xfId="0" applyFont="1" applyFill="1" applyBorder="1" applyAlignment="1">
      <alignment horizontal="center" wrapText="1"/>
    </xf>
    <xf numFmtId="168" fontId="5" fillId="35" borderId="0" xfId="0" applyNumberFormat="1" applyFont="1" applyFill="1" applyBorder="1" applyAlignment="1">
      <alignment horizontal="center" wrapText="1"/>
    </xf>
    <xf numFmtId="171" fontId="5" fillId="35" borderId="0" xfId="0" applyNumberFormat="1" applyFont="1" applyFill="1" applyBorder="1" applyAlignment="1">
      <alignment horizontal="center" wrapText="1"/>
    </xf>
    <xf numFmtId="172" fontId="5" fillId="35" borderId="0" xfId="0" applyNumberFormat="1" applyFont="1" applyFill="1" applyBorder="1" applyAlignment="1">
      <alignment horizontal="center" wrapText="1"/>
    </xf>
    <xf numFmtId="0" fontId="7" fillId="35" borderId="0" xfId="0" applyFont="1" applyFill="1" applyBorder="1" applyAlignment="1">
      <alignment horizontal="center" wrapText="1"/>
    </xf>
    <xf numFmtId="0" fontId="7" fillId="36" borderId="0" xfId="0" applyFont="1" applyFill="1" applyBorder="1" applyAlignment="1">
      <alignment horizontal="center" wrapText="1"/>
    </xf>
    <xf numFmtId="173" fontId="5" fillId="36" borderId="0" xfId="0" applyNumberFormat="1" applyFont="1" applyFill="1" applyBorder="1" applyAlignment="1">
      <alignment horizontal="center" wrapText="1"/>
    </xf>
    <xf numFmtId="171" fontId="5" fillId="36" borderId="0" xfId="0" applyNumberFormat="1" applyFont="1" applyFill="1" applyBorder="1" applyAlignment="1">
      <alignment horizontal="center" wrapText="1"/>
    </xf>
    <xf numFmtId="172" fontId="5" fillId="36" borderId="0" xfId="0" applyNumberFormat="1" applyFont="1" applyFill="1" applyBorder="1" applyAlignment="1">
      <alignment horizontal="center" wrapText="1"/>
    </xf>
    <xf numFmtId="168" fontId="5" fillId="36" borderId="0" xfId="0" applyNumberFormat="1" applyFont="1" applyFill="1" applyBorder="1" applyAlignment="1">
      <alignment horizontal="center" wrapText="1"/>
    </xf>
    <xf numFmtId="0" fontId="1" fillId="36" borderId="0" xfId="53" applyFont="1" applyFill="1" applyBorder="1" applyAlignment="1" applyProtection="1">
      <alignment/>
      <protection/>
    </xf>
    <xf numFmtId="173" fontId="5" fillId="35" borderId="0" xfId="0" applyNumberFormat="1" applyFont="1" applyFill="1" applyBorder="1" applyAlignment="1">
      <alignment horizontal="center" wrapText="1"/>
    </xf>
    <xf numFmtId="0" fontId="1" fillId="35" borderId="0" xfId="53" applyFont="1" applyFill="1" applyBorder="1" applyAlignment="1" applyProtection="1">
      <alignment/>
      <protection/>
    </xf>
    <xf numFmtId="0" fontId="7" fillId="35" borderId="15" xfId="0" applyFont="1" applyFill="1" applyBorder="1" applyAlignment="1">
      <alignment horizontal="center" wrapText="1"/>
    </xf>
    <xf numFmtId="0" fontId="5" fillId="35" borderId="15" xfId="0" applyFont="1" applyFill="1" applyBorder="1" applyAlignment="1">
      <alignment horizontal="center" wrapText="1"/>
    </xf>
    <xf numFmtId="173" fontId="5" fillId="35" borderId="15" xfId="0" applyNumberFormat="1" applyFont="1" applyFill="1" applyBorder="1" applyAlignment="1">
      <alignment horizontal="center" wrapText="1"/>
    </xf>
    <xf numFmtId="171" fontId="5" fillId="35" borderId="15" xfId="0" applyNumberFormat="1" applyFont="1" applyFill="1" applyBorder="1" applyAlignment="1">
      <alignment horizontal="center" wrapText="1"/>
    </xf>
    <xf numFmtId="172" fontId="5" fillId="35" borderId="15" xfId="0" applyNumberFormat="1" applyFont="1" applyFill="1" applyBorder="1" applyAlignment="1">
      <alignment horizontal="center" wrapText="1"/>
    </xf>
    <xf numFmtId="168" fontId="5" fillId="35" borderId="15" xfId="0" applyNumberFormat="1" applyFont="1" applyFill="1" applyBorder="1" applyAlignment="1">
      <alignment horizontal="center" wrapText="1"/>
    </xf>
    <xf numFmtId="0" fontId="7" fillId="34" borderId="10" xfId="0" applyFont="1" applyFill="1" applyBorder="1" applyAlignment="1">
      <alignment horizontal="center" wrapText="1"/>
    </xf>
    <xf numFmtId="173" fontId="5" fillId="34" borderId="10" xfId="0" applyNumberFormat="1" applyFont="1" applyFill="1" applyBorder="1" applyAlignment="1">
      <alignment horizontal="center" wrapText="1"/>
    </xf>
    <xf numFmtId="171" fontId="5" fillId="34" borderId="10" xfId="0" applyNumberFormat="1" applyFont="1" applyFill="1" applyBorder="1" applyAlignment="1">
      <alignment horizontal="center" wrapText="1"/>
    </xf>
    <xf numFmtId="172" fontId="5" fillId="34" borderId="10" xfId="0" applyNumberFormat="1" applyFont="1" applyFill="1" applyBorder="1" applyAlignment="1">
      <alignment horizontal="center" wrapText="1"/>
    </xf>
    <xf numFmtId="168" fontId="5" fillId="34" borderId="10" xfId="0" applyNumberFormat="1" applyFont="1" applyFill="1" applyBorder="1" applyAlignment="1">
      <alignment horizontal="center" wrapText="1"/>
    </xf>
    <xf numFmtId="0" fontId="5" fillId="36" borderId="13" xfId="0" applyFont="1" applyFill="1" applyBorder="1" applyAlignment="1">
      <alignment horizontal="center" wrapText="1"/>
    </xf>
    <xf numFmtId="0" fontId="7" fillId="36" borderId="16" xfId="0" applyFont="1" applyFill="1" applyBorder="1" applyAlignment="1">
      <alignment horizontal="center" wrapText="1"/>
    </xf>
    <xf numFmtId="171" fontId="5" fillId="36" borderId="16" xfId="0" applyNumberFormat="1" applyFont="1" applyFill="1" applyBorder="1" applyAlignment="1">
      <alignment horizontal="center" wrapText="1"/>
    </xf>
    <xf numFmtId="172" fontId="5" fillId="36" borderId="16" xfId="0" applyNumberFormat="1" applyFont="1" applyFill="1" applyBorder="1" applyAlignment="1">
      <alignment horizontal="center" wrapText="1"/>
    </xf>
    <xf numFmtId="168" fontId="5" fillId="36" borderId="16" xfId="0" applyNumberFormat="1" applyFont="1" applyFill="1" applyBorder="1" applyAlignment="1">
      <alignment horizontal="center" wrapText="1"/>
    </xf>
    <xf numFmtId="171" fontId="5" fillId="36" borderId="14" xfId="0" applyNumberFormat="1" applyFont="1" applyFill="1" applyBorder="1" applyAlignment="1">
      <alignment horizontal="center" wrapText="1"/>
    </xf>
    <xf numFmtId="172" fontId="5" fillId="36" borderId="14" xfId="0" applyNumberFormat="1" applyFont="1" applyFill="1" applyBorder="1" applyAlignment="1">
      <alignment horizontal="center" wrapText="1"/>
    </xf>
    <xf numFmtId="168" fontId="5" fillId="36" borderId="14" xfId="0" applyNumberFormat="1" applyFont="1" applyFill="1" applyBorder="1" applyAlignment="1">
      <alignment horizontal="center" wrapText="1"/>
    </xf>
    <xf numFmtId="0" fontId="7" fillId="36" borderId="13" xfId="0" applyFont="1" applyFill="1" applyBorder="1" applyAlignment="1">
      <alignment horizontal="center" wrapText="1"/>
    </xf>
    <xf numFmtId="171" fontId="5" fillId="36" borderId="13" xfId="0" applyNumberFormat="1" applyFont="1" applyFill="1" applyBorder="1" applyAlignment="1">
      <alignment horizontal="center" wrapText="1"/>
    </xf>
    <xf numFmtId="172" fontId="5" fillId="36" borderId="13" xfId="0" applyNumberFormat="1" applyFont="1" applyFill="1" applyBorder="1" applyAlignment="1">
      <alignment horizontal="center" wrapText="1"/>
    </xf>
    <xf numFmtId="168" fontId="5" fillId="36" borderId="13" xfId="0" applyNumberFormat="1" applyFont="1" applyFill="1" applyBorder="1" applyAlignment="1">
      <alignment horizontal="center" wrapText="1"/>
    </xf>
    <xf numFmtId="0" fontId="5" fillId="36" borderId="17" xfId="0" applyFont="1" applyFill="1" applyBorder="1" applyAlignment="1">
      <alignment horizontal="center" wrapText="1"/>
    </xf>
    <xf numFmtId="172" fontId="5" fillId="36" borderId="17" xfId="0" applyNumberFormat="1" applyFont="1" applyFill="1" applyBorder="1" applyAlignment="1">
      <alignment horizontal="center" wrapText="1"/>
    </xf>
    <xf numFmtId="0" fontId="7" fillId="36" borderId="18" xfId="0" applyFont="1" applyFill="1" applyBorder="1" applyAlignment="1">
      <alignment horizontal="center" wrapText="1"/>
    </xf>
    <xf numFmtId="171" fontId="5" fillId="36" borderId="18" xfId="0" applyNumberFormat="1" applyFont="1" applyFill="1" applyBorder="1" applyAlignment="1">
      <alignment horizontal="center" wrapText="1"/>
    </xf>
    <xf numFmtId="172" fontId="5" fillId="36" borderId="18" xfId="0" applyNumberFormat="1" applyFont="1" applyFill="1" applyBorder="1" applyAlignment="1">
      <alignment horizontal="center" wrapText="1"/>
    </xf>
    <xf numFmtId="168" fontId="5" fillId="36" borderId="18" xfId="0" applyNumberFormat="1" applyFont="1" applyFill="1" applyBorder="1" applyAlignment="1">
      <alignment horizontal="center" wrapText="1"/>
    </xf>
    <xf numFmtId="0" fontId="5" fillId="36" borderId="16" xfId="0" applyFont="1" applyFill="1" applyBorder="1" applyAlignment="1">
      <alignment horizontal="center" wrapText="1"/>
    </xf>
    <xf numFmtId="0" fontId="7" fillId="36" borderId="10" xfId="0" applyFont="1" applyFill="1" applyBorder="1" applyAlignment="1">
      <alignment horizontal="center" wrapText="1"/>
    </xf>
    <xf numFmtId="0" fontId="5" fillId="36" borderId="10" xfId="0" applyFont="1" applyFill="1" applyBorder="1" applyAlignment="1">
      <alignment horizontal="center" wrapText="1"/>
    </xf>
    <xf numFmtId="171" fontId="5" fillId="36" borderId="10" xfId="0" applyNumberFormat="1" applyFont="1" applyFill="1" applyBorder="1" applyAlignment="1">
      <alignment horizontal="center" wrapText="1"/>
    </xf>
    <xf numFmtId="172" fontId="5" fillId="36" borderId="10" xfId="0" applyNumberFormat="1" applyFont="1" applyFill="1" applyBorder="1" applyAlignment="1">
      <alignment horizontal="center" wrapText="1"/>
    </xf>
    <xf numFmtId="168" fontId="5" fillId="36" borderId="10" xfId="0" applyNumberFormat="1" applyFont="1" applyFill="1" applyBorder="1" applyAlignment="1">
      <alignment horizontal="center" wrapText="1"/>
    </xf>
    <xf numFmtId="0" fontId="7" fillId="34" borderId="18" xfId="0" applyFont="1" applyFill="1" applyBorder="1" applyAlignment="1">
      <alignment horizontal="center" wrapText="1"/>
    </xf>
    <xf numFmtId="0" fontId="7" fillId="34" borderId="17" xfId="0" applyFont="1" applyFill="1" applyBorder="1" applyAlignment="1">
      <alignment horizontal="center" wrapText="1"/>
    </xf>
    <xf numFmtId="0" fontId="7" fillId="34" borderId="14" xfId="0" applyFont="1" applyFill="1" applyBorder="1" applyAlignment="1">
      <alignment horizontal="center" wrapText="1"/>
    </xf>
    <xf numFmtId="0" fontId="7" fillId="34" borderId="13" xfId="0" applyFont="1" applyFill="1" applyBorder="1" applyAlignment="1">
      <alignment horizontal="center" wrapText="1"/>
    </xf>
    <xf numFmtId="0" fontId="7" fillId="0" borderId="13" xfId="0" applyFont="1" applyFill="1" applyBorder="1" applyAlignment="1">
      <alignment horizontal="center" wrapText="1"/>
    </xf>
    <xf numFmtId="0" fontId="1" fillId="34" borderId="10" xfId="53" applyFont="1" applyFill="1" applyBorder="1" applyAlignment="1" applyProtection="1">
      <alignment/>
      <protection/>
    </xf>
    <xf numFmtId="173" fontId="5" fillId="36" borderId="10" xfId="0" applyNumberFormat="1" applyFont="1" applyFill="1" applyBorder="1" applyAlignment="1">
      <alignment horizontal="center" wrapText="1"/>
    </xf>
    <xf numFmtId="0" fontId="1" fillId="36" borderId="10" xfId="53" applyFont="1" applyFill="1" applyBorder="1" applyAlignment="1" applyProtection="1">
      <alignment/>
      <protection/>
    </xf>
    <xf numFmtId="0" fontId="1" fillId="34" borderId="18" xfId="53" applyFont="1" applyFill="1" applyBorder="1" applyAlignment="1" applyProtection="1">
      <alignment/>
      <protection/>
    </xf>
    <xf numFmtId="0" fontId="1" fillId="36" borderId="18" xfId="53" applyFont="1" applyFill="1" applyBorder="1" applyAlignment="1" applyProtection="1">
      <alignment/>
      <protection/>
    </xf>
    <xf numFmtId="171" fontId="5" fillId="34" borderId="14" xfId="0" applyNumberFormat="1" applyFont="1" applyFill="1" applyBorder="1" applyAlignment="1">
      <alignment horizontal="center" wrapText="1"/>
    </xf>
    <xf numFmtId="172" fontId="5" fillId="34" borderId="14" xfId="0" applyNumberFormat="1" applyFont="1" applyFill="1" applyBorder="1" applyAlignment="1">
      <alignment horizontal="center" wrapText="1"/>
    </xf>
    <xf numFmtId="168" fontId="5" fillId="34" borderId="14" xfId="0" applyNumberFormat="1" applyFont="1" applyFill="1" applyBorder="1" applyAlignment="1">
      <alignment horizontal="center" wrapText="1"/>
    </xf>
    <xf numFmtId="0" fontId="5" fillId="34" borderId="13" xfId="0" applyFont="1" applyFill="1" applyBorder="1" applyAlignment="1">
      <alignment horizontal="center" wrapText="1"/>
    </xf>
    <xf numFmtId="171" fontId="5" fillId="34" borderId="13" xfId="0" applyNumberFormat="1" applyFont="1" applyFill="1" applyBorder="1" applyAlignment="1">
      <alignment horizontal="center" wrapText="1"/>
    </xf>
    <xf numFmtId="172" fontId="5" fillId="34" borderId="13" xfId="0" applyNumberFormat="1" applyFont="1" applyFill="1" applyBorder="1" applyAlignment="1">
      <alignment horizontal="center" wrapText="1"/>
    </xf>
    <xf numFmtId="168" fontId="5" fillId="34" borderId="13" xfId="0" applyNumberFormat="1" applyFont="1" applyFill="1" applyBorder="1" applyAlignment="1">
      <alignment horizontal="center" wrapText="1"/>
    </xf>
    <xf numFmtId="0" fontId="5" fillId="34" borderId="16" xfId="0" applyFont="1" applyFill="1" applyBorder="1" applyAlignment="1">
      <alignment horizontal="center" wrapText="1"/>
    </xf>
    <xf numFmtId="171" fontId="5" fillId="34" borderId="16" xfId="0" applyNumberFormat="1" applyFont="1" applyFill="1" applyBorder="1" applyAlignment="1">
      <alignment horizontal="center" wrapText="1"/>
    </xf>
    <xf numFmtId="172" fontId="5" fillId="34" borderId="16" xfId="0" applyNumberFormat="1" applyFont="1" applyFill="1" applyBorder="1" applyAlignment="1">
      <alignment horizontal="center" wrapText="1"/>
    </xf>
    <xf numFmtId="168" fontId="5" fillId="34" borderId="16" xfId="0" applyNumberFormat="1" applyFont="1" applyFill="1" applyBorder="1" applyAlignment="1">
      <alignment horizontal="center" wrapText="1"/>
    </xf>
    <xf numFmtId="171" fontId="5" fillId="34" borderId="18" xfId="0" applyNumberFormat="1" applyFont="1" applyFill="1" applyBorder="1" applyAlignment="1">
      <alignment horizontal="center" wrapText="1"/>
    </xf>
    <xf numFmtId="172" fontId="5" fillId="34" borderId="18" xfId="0" applyNumberFormat="1" applyFont="1" applyFill="1" applyBorder="1" applyAlignment="1">
      <alignment horizontal="center" wrapText="1"/>
    </xf>
    <xf numFmtId="168" fontId="5" fillId="34" borderId="18" xfId="0" applyNumberFormat="1" applyFont="1" applyFill="1" applyBorder="1" applyAlignment="1">
      <alignment horizontal="center" wrapText="1"/>
    </xf>
    <xf numFmtId="0" fontId="7" fillId="34" borderId="16" xfId="0" applyFont="1" applyFill="1" applyBorder="1" applyAlignment="1">
      <alignment horizontal="center" wrapText="1"/>
    </xf>
    <xf numFmtId="0" fontId="5" fillId="34" borderId="17" xfId="0" applyFont="1" applyFill="1" applyBorder="1" applyAlignment="1">
      <alignment horizontal="center" wrapText="1"/>
    </xf>
    <xf numFmtId="171" fontId="5" fillId="34" borderId="17" xfId="0" applyNumberFormat="1" applyFont="1" applyFill="1" applyBorder="1" applyAlignment="1">
      <alignment horizontal="center" wrapText="1"/>
    </xf>
    <xf numFmtId="172" fontId="5" fillId="34" borderId="17" xfId="0" applyNumberFormat="1" applyFont="1" applyFill="1" applyBorder="1" applyAlignment="1">
      <alignment horizontal="center" wrapText="1"/>
    </xf>
    <xf numFmtId="168" fontId="5" fillId="34" borderId="17" xfId="0" applyNumberFormat="1" applyFont="1" applyFill="1" applyBorder="1" applyAlignment="1">
      <alignment horizontal="center" wrapText="1"/>
    </xf>
    <xf numFmtId="0" fontId="7" fillId="36" borderId="11" xfId="0" applyFont="1" applyFill="1" applyBorder="1" applyAlignment="1">
      <alignment horizontal="center" wrapText="1"/>
    </xf>
    <xf numFmtId="173" fontId="5" fillId="36" borderId="11" xfId="0" applyNumberFormat="1" applyFont="1" applyFill="1" applyBorder="1" applyAlignment="1">
      <alignment horizontal="center" wrapText="1"/>
    </xf>
    <xf numFmtId="171" fontId="5" fillId="36" borderId="11" xfId="0" applyNumberFormat="1" applyFont="1" applyFill="1" applyBorder="1" applyAlignment="1">
      <alignment horizontal="center" wrapText="1"/>
    </xf>
    <xf numFmtId="172" fontId="5" fillId="36" borderId="11" xfId="0" applyNumberFormat="1" applyFont="1" applyFill="1" applyBorder="1" applyAlignment="1">
      <alignment horizontal="center" wrapText="1"/>
    </xf>
    <xf numFmtId="168" fontId="5" fillId="36" borderId="11" xfId="0" applyNumberFormat="1" applyFont="1" applyFill="1" applyBorder="1" applyAlignment="1">
      <alignment horizontal="center" wrapText="1"/>
    </xf>
    <xf numFmtId="0" fontId="5" fillId="36" borderId="11" xfId="0" applyFont="1" applyFill="1" applyBorder="1" applyAlignment="1">
      <alignment horizontal="center" wrapText="1"/>
    </xf>
    <xf numFmtId="173" fontId="5" fillId="34" borderId="14" xfId="0" applyNumberFormat="1" applyFont="1" applyFill="1" applyBorder="1" applyAlignment="1">
      <alignment horizontal="center" wrapText="1"/>
    </xf>
    <xf numFmtId="173" fontId="5" fillId="34" borderId="13" xfId="0" applyNumberFormat="1" applyFont="1" applyFill="1" applyBorder="1" applyAlignment="1">
      <alignment horizontal="center" wrapText="1"/>
    </xf>
    <xf numFmtId="173" fontId="5" fillId="35" borderId="13" xfId="0" applyNumberFormat="1" applyFont="1" applyFill="1" applyBorder="1" applyAlignment="1">
      <alignment horizontal="center" wrapText="1"/>
    </xf>
    <xf numFmtId="173" fontId="5" fillId="35" borderId="14" xfId="0" applyNumberFormat="1" applyFont="1" applyFill="1" applyBorder="1" applyAlignment="1">
      <alignment horizontal="center" wrapText="1"/>
    </xf>
    <xf numFmtId="0" fontId="5" fillId="34" borderId="10" xfId="0" applyFont="1" applyFill="1" applyBorder="1" applyAlignment="1">
      <alignment horizontal="center" wrapText="1"/>
    </xf>
    <xf numFmtId="0" fontId="5" fillId="36" borderId="14" xfId="0" applyFont="1" applyFill="1" applyBorder="1" applyAlignment="1">
      <alignment horizontal="center" wrapText="1"/>
    </xf>
    <xf numFmtId="173" fontId="5" fillId="36" borderId="14" xfId="0" applyNumberFormat="1" applyFont="1" applyFill="1" applyBorder="1" applyAlignment="1">
      <alignment horizontal="center" wrapText="1"/>
    </xf>
    <xf numFmtId="173" fontId="5" fillId="36" borderId="13" xfId="0" applyNumberFormat="1" applyFont="1" applyFill="1" applyBorder="1" applyAlignment="1">
      <alignment horizontal="center" wrapText="1"/>
    </xf>
    <xf numFmtId="0" fontId="1" fillId="34" borderId="13" xfId="53" applyFont="1" applyFill="1" applyBorder="1" applyAlignment="1" applyProtection="1">
      <alignment/>
      <protection/>
    </xf>
    <xf numFmtId="173" fontId="5" fillId="34" borderId="17" xfId="0" applyNumberFormat="1" applyFont="1" applyFill="1" applyBorder="1" applyAlignment="1">
      <alignment horizontal="center" wrapText="1"/>
    </xf>
    <xf numFmtId="0" fontId="1" fillId="34" borderId="17" xfId="53" applyFont="1" applyFill="1" applyBorder="1" applyAlignment="1" applyProtection="1">
      <alignment/>
      <protection/>
    </xf>
    <xf numFmtId="0" fontId="1" fillId="36" borderId="11" xfId="53" applyFont="1" applyFill="1" applyBorder="1" applyAlignment="1" applyProtection="1">
      <alignment/>
      <protection/>
    </xf>
    <xf numFmtId="0" fontId="7" fillId="36" borderId="15" xfId="0" applyFont="1" applyFill="1" applyBorder="1" applyAlignment="1">
      <alignment horizontal="center" wrapText="1"/>
    </xf>
    <xf numFmtId="0" fontId="5" fillId="36" borderId="15" xfId="0" applyFont="1" applyFill="1" applyBorder="1" applyAlignment="1">
      <alignment horizontal="center" wrapText="1"/>
    </xf>
    <xf numFmtId="173" fontId="5" fillId="36" borderId="15" xfId="0" applyNumberFormat="1" applyFont="1" applyFill="1" applyBorder="1" applyAlignment="1">
      <alignment horizontal="center" wrapText="1"/>
    </xf>
    <xf numFmtId="171" fontId="5" fillId="36" borderId="15" xfId="0" applyNumberFormat="1" applyFont="1" applyFill="1" applyBorder="1" applyAlignment="1">
      <alignment horizontal="center" wrapText="1"/>
    </xf>
    <xf numFmtId="172" fontId="5" fillId="36" borderId="15" xfId="0" applyNumberFormat="1" applyFont="1" applyFill="1" applyBorder="1" applyAlignment="1">
      <alignment horizontal="center" wrapText="1"/>
    </xf>
    <xf numFmtId="168" fontId="5" fillId="36" borderId="15" xfId="0" applyNumberFormat="1" applyFont="1" applyFill="1" applyBorder="1" applyAlignment="1">
      <alignment horizontal="center" wrapText="1"/>
    </xf>
    <xf numFmtId="0" fontId="1" fillId="36" borderId="15" xfId="53" applyFont="1" applyFill="1" applyBorder="1" applyAlignment="1" applyProtection="1">
      <alignment/>
      <protection/>
    </xf>
    <xf numFmtId="0" fontId="1" fillId="36" borderId="14" xfId="53" applyFont="1" applyFill="1" applyBorder="1" applyAlignment="1" applyProtection="1">
      <alignment/>
      <protection/>
    </xf>
    <xf numFmtId="0" fontId="1" fillId="36" borderId="13" xfId="53" applyFont="1" applyFill="1" applyBorder="1" applyAlignment="1" applyProtection="1">
      <alignment/>
      <protection/>
    </xf>
    <xf numFmtId="0" fontId="5" fillId="36" borderId="19" xfId="0" applyFont="1" applyFill="1" applyBorder="1" applyAlignment="1">
      <alignment horizontal="center" wrapText="1"/>
    </xf>
    <xf numFmtId="173" fontId="5" fillId="36" borderId="19" xfId="0" applyNumberFormat="1" applyFont="1" applyFill="1" applyBorder="1" applyAlignment="1">
      <alignment horizontal="center" wrapText="1"/>
    </xf>
    <xf numFmtId="172" fontId="5" fillId="36" borderId="19" xfId="0" applyNumberFormat="1" applyFont="1" applyFill="1" applyBorder="1" applyAlignment="1">
      <alignment horizontal="center" wrapText="1"/>
    </xf>
    <xf numFmtId="168" fontId="5" fillId="36" borderId="19" xfId="0" applyNumberFormat="1" applyFont="1" applyFill="1" applyBorder="1" applyAlignment="1">
      <alignment horizontal="center" wrapText="1"/>
    </xf>
    <xf numFmtId="0" fontId="1" fillId="35" borderId="13" xfId="53" applyFont="1" applyFill="1" applyBorder="1" applyAlignment="1" applyProtection="1">
      <alignment/>
      <protection/>
    </xf>
    <xf numFmtId="173" fontId="5" fillId="36" borderId="18" xfId="0" applyNumberFormat="1" applyFont="1" applyFill="1" applyBorder="1" applyAlignment="1">
      <alignment horizontal="center" wrapText="1"/>
    </xf>
    <xf numFmtId="173" fontId="5" fillId="36" borderId="16" xfId="0" applyNumberFormat="1" applyFont="1" applyFill="1" applyBorder="1" applyAlignment="1">
      <alignment horizontal="center" wrapText="1"/>
    </xf>
    <xf numFmtId="173" fontId="5" fillId="34" borderId="18" xfId="0" applyNumberFormat="1" applyFont="1" applyFill="1" applyBorder="1" applyAlignment="1">
      <alignment horizontal="center" wrapText="1"/>
    </xf>
    <xf numFmtId="172" fontId="5" fillId="36" borderId="10" xfId="0" applyNumberFormat="1" applyFont="1" applyFill="1" applyBorder="1" applyAlignment="1" quotePrefix="1">
      <alignment horizontal="center" wrapText="1"/>
    </xf>
    <xf numFmtId="172" fontId="11" fillId="34" borderId="13" xfId="0" applyNumberFormat="1" applyFont="1" applyFill="1" applyBorder="1" applyAlignment="1">
      <alignment horizontal="center" wrapText="1"/>
    </xf>
    <xf numFmtId="168" fontId="5" fillId="36" borderId="10" xfId="0" applyNumberFormat="1" applyFont="1" applyFill="1" applyBorder="1" applyAlignment="1" quotePrefix="1">
      <alignment horizontal="center" wrapText="1"/>
    </xf>
    <xf numFmtId="172" fontId="11" fillId="35" borderId="13" xfId="0" applyNumberFormat="1" applyFont="1" applyFill="1" applyBorder="1" applyAlignment="1">
      <alignment horizontal="center" wrapText="1"/>
    </xf>
    <xf numFmtId="0" fontId="7" fillId="35" borderId="20" xfId="0" applyFont="1" applyFill="1" applyBorder="1" applyAlignment="1">
      <alignment horizontal="center" wrapText="1"/>
    </xf>
    <xf numFmtId="0" fontId="5" fillId="35" borderId="20" xfId="0" applyFont="1" applyFill="1" applyBorder="1" applyAlignment="1">
      <alignment horizontal="center" wrapText="1"/>
    </xf>
    <xf numFmtId="173" fontId="5" fillId="35" borderId="20" xfId="0" applyNumberFormat="1" applyFont="1" applyFill="1" applyBorder="1" applyAlignment="1">
      <alignment horizontal="center" wrapText="1"/>
    </xf>
    <xf numFmtId="171" fontId="5" fillId="35" borderId="20" xfId="0" applyNumberFormat="1" applyFont="1" applyFill="1" applyBorder="1" applyAlignment="1">
      <alignment horizontal="center" wrapText="1"/>
    </xf>
    <xf numFmtId="172" fontId="5" fillId="35" borderId="20" xfId="0" applyNumberFormat="1" applyFont="1" applyFill="1" applyBorder="1" applyAlignment="1">
      <alignment horizontal="center" wrapText="1"/>
    </xf>
    <xf numFmtId="168" fontId="5" fillId="35" borderId="20" xfId="0" applyNumberFormat="1" applyFont="1" applyFill="1" applyBorder="1" applyAlignment="1">
      <alignment horizontal="center" wrapText="1"/>
    </xf>
    <xf numFmtId="0" fontId="7" fillId="35" borderId="11" xfId="0" applyFont="1" applyFill="1" applyBorder="1" applyAlignment="1">
      <alignment horizontal="center" wrapText="1"/>
    </xf>
    <xf numFmtId="0" fontId="5" fillId="35" borderId="11" xfId="0" applyFont="1" applyFill="1" applyBorder="1" applyAlignment="1">
      <alignment horizontal="center" wrapText="1"/>
    </xf>
    <xf numFmtId="173" fontId="5" fillId="35" borderId="11" xfId="0" applyNumberFormat="1" applyFont="1" applyFill="1" applyBorder="1" applyAlignment="1">
      <alignment horizontal="center" wrapText="1"/>
    </xf>
    <xf numFmtId="171" fontId="5" fillId="35" borderId="11" xfId="0" applyNumberFormat="1" applyFont="1" applyFill="1" applyBorder="1" applyAlignment="1">
      <alignment horizontal="center" wrapText="1"/>
    </xf>
    <xf numFmtId="172" fontId="5" fillId="35" borderId="11" xfId="0" applyNumberFormat="1" applyFont="1" applyFill="1" applyBorder="1" applyAlignment="1">
      <alignment horizontal="center" wrapText="1"/>
    </xf>
    <xf numFmtId="168" fontId="5" fillId="35" borderId="11" xfId="0" applyNumberFormat="1" applyFont="1" applyFill="1" applyBorder="1" applyAlignment="1">
      <alignment horizontal="center" wrapText="1"/>
    </xf>
    <xf numFmtId="173" fontId="5" fillId="36" borderId="10" xfId="0" applyNumberFormat="1" applyFont="1" applyFill="1" applyBorder="1" applyAlignment="1" quotePrefix="1">
      <alignment horizontal="center" wrapText="1"/>
    </xf>
    <xf numFmtId="173" fontId="5" fillId="34" borderId="10" xfId="0" applyNumberFormat="1" applyFont="1" applyFill="1" applyBorder="1" applyAlignment="1" quotePrefix="1">
      <alignment horizontal="center" wrapText="1"/>
    </xf>
    <xf numFmtId="168" fontId="5" fillId="34" borderId="10" xfId="0" applyNumberFormat="1" applyFont="1" applyFill="1" applyBorder="1" applyAlignment="1" quotePrefix="1">
      <alignment horizontal="center" wrapText="1"/>
    </xf>
    <xf numFmtId="0" fontId="1" fillId="34" borderId="14" xfId="53" applyFont="1" applyFill="1" applyBorder="1" applyAlignment="1" applyProtection="1">
      <alignment/>
      <protection/>
    </xf>
    <xf numFmtId="0" fontId="1" fillId="35" borderId="14" xfId="53" applyFont="1" applyFill="1" applyBorder="1" applyAlignment="1" applyProtection="1">
      <alignment/>
      <protection/>
    </xf>
    <xf numFmtId="0" fontId="1" fillId="35" borderId="20" xfId="53" applyFont="1" applyFill="1" applyBorder="1" applyAlignment="1" applyProtection="1">
      <alignment/>
      <protection/>
    </xf>
    <xf numFmtId="0" fontId="1" fillId="35" borderId="11" xfId="53" applyFont="1" applyFill="1" applyBorder="1" applyAlignment="1" applyProtection="1">
      <alignment/>
      <protection/>
    </xf>
    <xf numFmtId="0" fontId="1" fillId="35" borderId="15" xfId="53" applyFont="1" applyFill="1" applyBorder="1" applyAlignment="1" applyProtection="1">
      <alignment/>
      <protection/>
    </xf>
    <xf numFmtId="0" fontId="5" fillId="35" borderId="12" xfId="0" applyFont="1" applyFill="1" applyBorder="1" applyAlignment="1">
      <alignment horizontal="center" wrapText="1"/>
    </xf>
    <xf numFmtId="173" fontId="5" fillId="35" borderId="12" xfId="0" applyNumberFormat="1" applyFont="1" applyFill="1" applyBorder="1" applyAlignment="1">
      <alignment horizontal="center" wrapText="1"/>
    </xf>
    <xf numFmtId="171" fontId="5" fillId="35" borderId="12" xfId="0" applyNumberFormat="1" applyFont="1" applyFill="1" applyBorder="1" applyAlignment="1">
      <alignment horizontal="center" wrapText="1"/>
    </xf>
    <xf numFmtId="172" fontId="5" fillId="35" borderId="12" xfId="0" applyNumberFormat="1" applyFont="1" applyFill="1" applyBorder="1" applyAlignment="1">
      <alignment horizontal="center" wrapText="1"/>
    </xf>
    <xf numFmtId="168" fontId="5" fillId="35" borderId="12" xfId="0" applyNumberFormat="1" applyFont="1" applyFill="1" applyBorder="1" applyAlignment="1">
      <alignment horizontal="center" wrapText="1"/>
    </xf>
    <xf numFmtId="0" fontId="7" fillId="35" borderId="12" xfId="0" applyFont="1" applyFill="1" applyBorder="1" applyAlignment="1">
      <alignment horizontal="center" wrapText="1"/>
    </xf>
    <xf numFmtId="173" fontId="5" fillId="36" borderId="21" xfId="0" applyNumberFormat="1" applyFont="1" applyFill="1" applyBorder="1" applyAlignment="1">
      <alignment horizontal="center" wrapText="1"/>
    </xf>
    <xf numFmtId="171" fontId="5" fillId="36" borderId="21" xfId="0" applyNumberFormat="1" applyFont="1" applyFill="1" applyBorder="1" applyAlignment="1">
      <alignment horizontal="center" wrapText="1"/>
    </xf>
    <xf numFmtId="172" fontId="5" fillId="36" borderId="21" xfId="0" applyNumberFormat="1" applyFont="1" applyFill="1" applyBorder="1" applyAlignment="1">
      <alignment horizontal="center" wrapText="1"/>
    </xf>
    <xf numFmtId="168" fontId="5" fillId="36" borderId="21" xfId="0" applyNumberFormat="1" applyFont="1" applyFill="1" applyBorder="1" applyAlignment="1">
      <alignment horizontal="center" wrapText="1"/>
    </xf>
    <xf numFmtId="0" fontId="1" fillId="36" borderId="21" xfId="53" applyFont="1" applyFill="1" applyBorder="1" applyAlignment="1" applyProtection="1">
      <alignment/>
      <protection/>
    </xf>
    <xf numFmtId="0" fontId="7" fillId="36" borderId="21" xfId="0" applyFont="1" applyFill="1" applyBorder="1" applyAlignment="1">
      <alignment horizontal="center" wrapText="1"/>
    </xf>
    <xf numFmtId="173" fontId="5" fillId="34" borderId="16" xfId="0" applyNumberFormat="1" applyFont="1" applyFill="1" applyBorder="1" applyAlignment="1">
      <alignment horizontal="center" wrapText="1"/>
    </xf>
    <xf numFmtId="0" fontId="1" fillId="34" borderId="11" xfId="53" applyFont="1" applyFill="1" applyBorder="1" applyAlignment="1" applyProtection="1">
      <alignment/>
      <protection/>
    </xf>
    <xf numFmtId="0" fontId="7" fillId="34" borderId="21" xfId="0" applyFont="1" applyFill="1" applyBorder="1" applyAlignment="1">
      <alignment horizontal="center" wrapText="1"/>
    </xf>
    <xf numFmtId="173" fontId="5" fillId="34" borderId="21" xfId="0" applyNumberFormat="1" applyFont="1" applyFill="1" applyBorder="1" applyAlignment="1">
      <alignment horizontal="center" wrapText="1"/>
    </xf>
    <xf numFmtId="171" fontId="5" fillId="34" borderId="21" xfId="0" applyNumberFormat="1" applyFont="1" applyFill="1" applyBorder="1" applyAlignment="1">
      <alignment horizontal="center" wrapText="1"/>
    </xf>
    <xf numFmtId="172" fontId="5" fillId="34" borderId="21" xfId="0" applyNumberFormat="1" applyFont="1" applyFill="1" applyBorder="1" applyAlignment="1">
      <alignment horizontal="center" wrapText="1"/>
    </xf>
    <xf numFmtId="168" fontId="5" fillId="34" borderId="21" xfId="0" applyNumberFormat="1" applyFont="1" applyFill="1" applyBorder="1" applyAlignment="1">
      <alignment horizontal="center" wrapText="1"/>
    </xf>
    <xf numFmtId="0" fontId="1" fillId="34" borderId="21" xfId="53" applyFont="1" applyFill="1" applyBorder="1" applyAlignment="1" applyProtection="1">
      <alignment/>
      <protection/>
    </xf>
    <xf numFmtId="173" fontId="5" fillId="34" borderId="21" xfId="0" applyNumberFormat="1" applyFont="1" applyFill="1" applyBorder="1" applyAlignment="1" quotePrefix="1">
      <alignment horizontal="center" wrapText="1"/>
    </xf>
    <xf numFmtId="168" fontId="5" fillId="34" borderId="21" xfId="0" applyNumberFormat="1" applyFont="1" applyFill="1" applyBorder="1" applyAlignment="1" quotePrefix="1">
      <alignment horizontal="center" wrapText="1"/>
    </xf>
    <xf numFmtId="168" fontId="5" fillId="36" borderId="21" xfId="0" applyNumberFormat="1" applyFont="1" applyFill="1" applyBorder="1" applyAlignment="1" quotePrefix="1">
      <alignment horizontal="center" wrapText="1"/>
    </xf>
    <xf numFmtId="0" fontId="7" fillId="35" borderId="21" xfId="0" applyFont="1" applyFill="1" applyBorder="1" applyAlignment="1">
      <alignment horizontal="center" wrapText="1"/>
    </xf>
    <xf numFmtId="173" fontId="5" fillId="35" borderId="21" xfId="0" applyNumberFormat="1" applyFont="1" applyFill="1" applyBorder="1" applyAlignment="1">
      <alignment horizontal="center" wrapText="1"/>
    </xf>
    <xf numFmtId="171" fontId="5" fillId="35" borderId="21" xfId="0" applyNumberFormat="1" applyFont="1" applyFill="1" applyBorder="1" applyAlignment="1">
      <alignment horizontal="center" wrapText="1"/>
    </xf>
    <xf numFmtId="172" fontId="5" fillId="35" borderId="21" xfId="0" applyNumberFormat="1" applyFont="1" applyFill="1" applyBorder="1" applyAlignment="1">
      <alignment horizontal="center" wrapText="1"/>
    </xf>
    <xf numFmtId="168" fontId="5" fillId="35" borderId="21" xfId="0" applyNumberFormat="1" applyFont="1" applyFill="1" applyBorder="1" applyAlignment="1">
      <alignment horizontal="center" wrapText="1"/>
    </xf>
    <xf numFmtId="0" fontId="1" fillId="35" borderId="21" xfId="53" applyFont="1" applyFill="1" applyBorder="1" applyAlignment="1" applyProtection="1">
      <alignment/>
      <protection/>
    </xf>
    <xf numFmtId="0" fontId="7" fillId="0" borderId="14" xfId="0" applyFont="1" applyFill="1" applyBorder="1" applyAlignment="1">
      <alignment horizontal="center" wrapText="1"/>
    </xf>
    <xf numFmtId="168" fontId="5" fillId="35" borderId="21" xfId="0" applyNumberFormat="1" applyFont="1" applyFill="1" applyBorder="1" applyAlignment="1" quotePrefix="1">
      <alignment horizontal="center" wrapText="1"/>
    </xf>
    <xf numFmtId="0" fontId="7" fillId="0" borderId="0" xfId="0" applyFont="1" applyFill="1" applyAlignment="1">
      <alignment wrapText="1"/>
    </xf>
    <xf numFmtId="173" fontId="5" fillId="36" borderId="0" xfId="0" applyNumberFormat="1" applyFont="1" applyFill="1" applyBorder="1" applyAlignment="1" quotePrefix="1">
      <alignment horizontal="center" wrapText="1"/>
    </xf>
    <xf numFmtId="168" fontId="5" fillId="36" borderId="0" xfId="0" applyNumberFormat="1" applyFont="1" applyFill="1" applyBorder="1" applyAlignment="1" quotePrefix="1">
      <alignment horizontal="center" wrapText="1"/>
    </xf>
    <xf numFmtId="0" fontId="1" fillId="34" borderId="12" xfId="53" applyFont="1" applyFill="1" applyBorder="1" applyAlignment="1" applyProtection="1">
      <alignment/>
      <protection/>
    </xf>
    <xf numFmtId="0" fontId="5" fillId="34" borderId="14" xfId="0" applyFont="1" applyFill="1" applyBorder="1" applyAlignment="1">
      <alignment horizontal="center" wrapText="1"/>
    </xf>
    <xf numFmtId="0" fontId="1" fillId="35" borderId="12" xfId="53" applyFont="1" applyFill="1" applyBorder="1" applyAlignment="1" applyProtection="1">
      <alignment/>
      <protection/>
    </xf>
    <xf numFmtId="173" fontId="5" fillId="36" borderId="21" xfId="0" applyNumberFormat="1" applyFont="1" applyFill="1" applyBorder="1" applyAlignment="1" quotePrefix="1">
      <alignment horizontal="center" wrapText="1"/>
    </xf>
    <xf numFmtId="173" fontId="5" fillId="35" borderId="21" xfId="0" applyNumberFormat="1" applyFont="1" applyFill="1" applyBorder="1" applyAlignment="1" quotePrefix="1">
      <alignment horizontal="center" wrapText="1"/>
    </xf>
    <xf numFmtId="0" fontId="5" fillId="35" borderId="0" xfId="0" applyFont="1" applyFill="1" applyBorder="1" applyAlignment="1">
      <alignment horizontal="center" wrapText="1"/>
    </xf>
    <xf numFmtId="0" fontId="1" fillId="35" borderId="21" xfId="53" applyFont="1" applyFill="1" applyBorder="1" applyAlignment="1" applyProtection="1">
      <alignment/>
      <protection/>
    </xf>
    <xf numFmtId="0" fontId="1" fillId="36" borderId="19" xfId="53" applyFont="1" applyFill="1" applyBorder="1" applyAlignment="1" applyProtection="1">
      <alignment/>
      <protection/>
    </xf>
    <xf numFmtId="0" fontId="7" fillId="36" borderId="22" xfId="0" applyFont="1" applyFill="1" applyBorder="1" applyAlignment="1">
      <alignment horizontal="center" wrapText="1"/>
    </xf>
    <xf numFmtId="0" fontId="5" fillId="35" borderId="0" xfId="0" applyFont="1" applyFill="1" applyAlignment="1" applyProtection="1" quotePrefix="1">
      <alignment horizontal="center"/>
      <protection/>
    </xf>
    <xf numFmtId="0" fontId="5" fillId="34" borderId="0" xfId="0" applyFont="1" applyFill="1" applyAlignment="1" applyProtection="1" quotePrefix="1">
      <alignment horizontal="center"/>
      <protection/>
    </xf>
    <xf numFmtId="0" fontId="5" fillId="36" borderId="0" xfId="0" applyFont="1" applyFill="1" applyAlignment="1" applyProtection="1" quotePrefix="1">
      <alignment horizontal="center"/>
      <protection/>
    </xf>
    <xf numFmtId="173" fontId="5" fillId="36" borderId="18" xfId="0" applyNumberFormat="1" applyFont="1" applyFill="1" applyBorder="1" applyAlignment="1" quotePrefix="1">
      <alignment horizontal="center" wrapText="1"/>
    </xf>
    <xf numFmtId="168" fontId="5" fillId="36" borderId="18" xfId="0" applyNumberFormat="1" applyFont="1" applyFill="1" applyBorder="1" applyAlignment="1" quotePrefix="1">
      <alignment horizontal="center" wrapText="1"/>
    </xf>
    <xf numFmtId="0" fontId="1" fillId="36" borderId="16" xfId="53" applyFont="1" applyFill="1" applyBorder="1" applyAlignment="1" applyProtection="1">
      <alignment/>
      <protection/>
    </xf>
    <xf numFmtId="173" fontId="5" fillId="35" borderId="0" xfId="0" applyNumberFormat="1" applyFont="1" applyFill="1" applyBorder="1" applyAlignment="1" quotePrefix="1">
      <alignment horizontal="center" wrapText="1"/>
    </xf>
    <xf numFmtId="168" fontId="5" fillId="35" borderId="0" xfId="0" applyNumberFormat="1" applyFont="1" applyFill="1" applyBorder="1" applyAlignment="1" quotePrefix="1">
      <alignment horizontal="center" wrapText="1"/>
    </xf>
    <xf numFmtId="172" fontId="11" fillId="35" borderId="20" xfId="0" applyNumberFormat="1" applyFont="1" applyFill="1" applyBorder="1" applyAlignment="1">
      <alignment horizontal="center" wrapText="1"/>
    </xf>
    <xf numFmtId="172" fontId="11" fillId="36" borderId="14" xfId="0" applyNumberFormat="1" applyFont="1" applyFill="1" applyBorder="1" applyAlignment="1">
      <alignment horizontal="center" wrapText="1"/>
    </xf>
    <xf numFmtId="171" fontId="5" fillId="36" borderId="19" xfId="0" applyNumberFormat="1" applyFont="1" applyFill="1" applyBorder="1" applyAlignment="1">
      <alignment horizontal="center" wrapText="1"/>
    </xf>
    <xf numFmtId="172" fontId="11" fillId="36" borderId="19" xfId="0" applyNumberFormat="1" applyFont="1" applyFill="1" applyBorder="1" applyAlignment="1">
      <alignment horizontal="center" wrapText="1"/>
    </xf>
    <xf numFmtId="173" fontId="5" fillId="35" borderId="10" xfId="0" applyNumberFormat="1" applyFont="1" applyFill="1" applyBorder="1" applyAlignment="1">
      <alignment horizontal="center" wrapText="1"/>
    </xf>
    <xf numFmtId="171" fontId="5" fillId="35" borderId="10" xfId="0" applyNumberFormat="1" applyFont="1" applyFill="1" applyBorder="1" applyAlignment="1">
      <alignment horizontal="center" wrapText="1"/>
    </xf>
    <xf numFmtId="172" fontId="5" fillId="35" borderId="10" xfId="0" applyNumberFormat="1" applyFont="1" applyFill="1" applyBorder="1" applyAlignment="1">
      <alignment horizontal="center" wrapText="1"/>
    </xf>
    <xf numFmtId="172" fontId="9" fillId="35" borderId="10" xfId="0" applyNumberFormat="1" applyFont="1" applyFill="1" applyBorder="1" applyAlignment="1">
      <alignment horizontal="center" wrapText="1"/>
    </xf>
    <xf numFmtId="168" fontId="9" fillId="35" borderId="10" xfId="0" applyNumberFormat="1" applyFont="1" applyFill="1" applyBorder="1" applyAlignment="1">
      <alignment horizontal="center" wrapText="1"/>
    </xf>
    <xf numFmtId="168" fontId="5" fillId="35" borderId="10" xfId="0" applyNumberFormat="1" applyFont="1" applyFill="1" applyBorder="1" applyAlignment="1">
      <alignment horizontal="center" wrapText="1"/>
    </xf>
    <xf numFmtId="0" fontId="1" fillId="35" borderId="10" xfId="53" applyFont="1" applyFill="1" applyBorder="1" applyAlignment="1" applyProtection="1">
      <alignment/>
      <protection/>
    </xf>
    <xf numFmtId="0" fontId="1" fillId="36" borderId="0" xfId="53" applyFont="1" applyFill="1" applyBorder="1" applyAlignment="1" applyProtection="1">
      <alignment wrapText="1"/>
      <protection/>
    </xf>
    <xf numFmtId="0" fontId="5" fillId="36" borderId="0" xfId="0" applyFont="1" applyFill="1" applyBorder="1" applyAlignment="1">
      <alignment horizontal="center" wrapText="1"/>
    </xf>
    <xf numFmtId="0" fontId="1" fillId="34" borderId="16" xfId="53" applyFont="1" applyFill="1" applyBorder="1" applyAlignment="1" applyProtection="1">
      <alignment/>
      <protection/>
    </xf>
    <xf numFmtId="0" fontId="5" fillId="35" borderId="11" xfId="0" applyFont="1" applyFill="1" applyBorder="1" applyAlignment="1" applyProtection="1" quotePrefix="1">
      <alignment horizontal="center"/>
      <protection/>
    </xf>
    <xf numFmtId="0" fontId="5" fillId="35" borderId="15" xfId="0" applyFont="1" applyFill="1" applyBorder="1" applyAlignment="1" applyProtection="1" quotePrefix="1">
      <alignment horizontal="center"/>
      <protection/>
    </xf>
    <xf numFmtId="0" fontId="0" fillId="0" borderId="0" xfId="0"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pplyProtection="1" quotePrefix="1">
      <alignment horizontal="left"/>
      <protection/>
    </xf>
    <xf numFmtId="0" fontId="7" fillId="0" borderId="0" xfId="0" applyFont="1" applyFill="1" applyBorder="1" applyAlignment="1">
      <alignment horizontal="left" wrapText="1"/>
    </xf>
    <xf numFmtId="0" fontId="0" fillId="0" borderId="0" xfId="0" applyAlignment="1">
      <alignment horizontal="left"/>
    </xf>
    <xf numFmtId="0" fontId="12" fillId="0" borderId="0" xfId="0" applyFont="1" applyFill="1" applyBorder="1" applyAlignment="1">
      <alignment horizontal="left"/>
    </xf>
    <xf numFmtId="172" fontId="0" fillId="0" borderId="0" xfId="0" applyNumberFormat="1" applyAlignment="1">
      <alignment/>
    </xf>
    <xf numFmtId="0" fontId="12" fillId="0" borderId="0" xfId="0" applyFont="1" applyAlignment="1">
      <alignment horizontal="right"/>
    </xf>
    <xf numFmtId="0" fontId="0" fillId="0" borderId="0" xfId="0" applyAlignment="1">
      <alignment vertical="top"/>
    </xf>
    <xf numFmtId="172" fontId="0" fillId="0" borderId="0" xfId="0" applyNumberFormat="1" applyFill="1" applyBorder="1" applyAlignment="1">
      <alignment horizontal="right"/>
    </xf>
    <xf numFmtId="172" fontId="5" fillId="0" borderId="0" xfId="0" applyNumberFormat="1" applyFont="1" applyFill="1" applyBorder="1" applyAlignment="1">
      <alignment horizontal="right" wrapText="1"/>
    </xf>
    <xf numFmtId="172" fontId="0" fillId="0" borderId="0" xfId="0" applyNumberFormat="1" applyAlignment="1">
      <alignment horizontal="right"/>
    </xf>
    <xf numFmtId="172" fontId="12" fillId="0" borderId="0" xfId="0" applyNumberFormat="1" applyFont="1" applyFill="1" applyBorder="1" applyAlignment="1">
      <alignment horizontal="right" wrapText="1"/>
    </xf>
    <xf numFmtId="0" fontId="5" fillId="0" borderId="11" xfId="0" applyFont="1" applyFill="1" applyBorder="1" applyAlignment="1">
      <alignment horizontal="center" wrapText="1"/>
    </xf>
    <xf numFmtId="0" fontId="7" fillId="0" borderId="11" xfId="0" applyFont="1" applyFill="1" applyBorder="1" applyAlignment="1">
      <alignment horizontal="center" wrapText="1"/>
    </xf>
    <xf numFmtId="0" fontId="7" fillId="0" borderId="15" xfId="0" applyFont="1" applyFill="1" applyBorder="1" applyAlignment="1">
      <alignment horizontal="center" wrapText="1"/>
    </xf>
    <xf numFmtId="0" fontId="5" fillId="0" borderId="15" xfId="0" applyFont="1" applyFill="1" applyBorder="1" applyAlignment="1">
      <alignment horizontal="center" wrapText="1"/>
    </xf>
    <xf numFmtId="0" fontId="7" fillId="0" borderId="21" xfId="0" applyFont="1" applyFill="1" applyBorder="1" applyAlignment="1">
      <alignment horizontal="center" wrapText="1"/>
    </xf>
    <xf numFmtId="0" fontId="7" fillId="0" borderId="12"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7" fillId="0" borderId="25" xfId="0" applyFont="1" applyFill="1" applyBorder="1" applyAlignment="1">
      <alignment horizontal="center" wrapText="1"/>
    </xf>
    <xf numFmtId="0" fontId="7" fillId="0" borderId="22" xfId="0" applyFont="1" applyFill="1" applyBorder="1" applyAlignment="1">
      <alignment horizontal="center" wrapText="1"/>
    </xf>
    <xf numFmtId="0" fontId="7" fillId="0" borderId="26" xfId="0" applyFont="1" applyFill="1" applyBorder="1" applyAlignment="1">
      <alignment horizontal="center" wrapText="1"/>
    </xf>
    <xf numFmtId="0" fontId="5" fillId="0" borderId="13" xfId="0" applyFont="1" applyFill="1" applyBorder="1" applyAlignment="1">
      <alignment horizontal="center" wrapText="1"/>
    </xf>
    <xf numFmtId="0" fontId="5" fillId="0" borderId="17" xfId="0" applyFont="1" applyFill="1" applyBorder="1" applyAlignment="1">
      <alignment horizontal="center" wrapText="1"/>
    </xf>
    <xf numFmtId="0" fontId="10" fillId="0" borderId="11" xfId="0" applyFont="1" applyFill="1" applyBorder="1" applyAlignment="1">
      <alignment/>
    </xf>
    <xf numFmtId="0" fontId="10" fillId="0" borderId="12" xfId="0" applyFont="1" applyFill="1" applyBorder="1" applyAlignment="1">
      <alignment/>
    </xf>
    <xf numFmtId="0" fontId="0" fillId="0" borderId="0" xfId="0" applyFill="1" applyBorder="1" applyAlignment="1">
      <alignment vertical="top"/>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15" xfId="0" applyFont="1" applyFill="1" applyBorder="1" applyAlignment="1">
      <alignment vertical="top" wrapText="1"/>
    </xf>
    <xf numFmtId="0" fontId="7" fillId="0" borderId="21" xfId="0" applyFont="1" applyFill="1" applyBorder="1" applyAlignment="1">
      <alignment vertical="top" wrapText="1"/>
    </xf>
    <xf numFmtId="0" fontId="5" fillId="0" borderId="12" xfId="0" applyFont="1" applyFill="1" applyBorder="1" applyAlignment="1">
      <alignment vertical="top" wrapText="1"/>
    </xf>
    <xf numFmtId="0" fontId="7" fillId="0" borderId="22" xfId="0" applyFont="1" applyFill="1" applyBorder="1" applyAlignment="1">
      <alignment vertical="top" wrapText="1"/>
    </xf>
    <xf numFmtId="0" fontId="5" fillId="0" borderId="27"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0" fontId="7" fillId="0" borderId="14" xfId="0" applyFont="1" applyFill="1" applyBorder="1" applyAlignment="1">
      <alignment vertical="top" wrapText="1"/>
    </xf>
    <xf numFmtId="0" fontId="5" fillId="0" borderId="17" xfId="0" applyFont="1" applyFill="1" applyBorder="1" applyAlignment="1">
      <alignment vertical="top" wrapText="1"/>
    </xf>
    <xf numFmtId="0" fontId="12" fillId="0" borderId="0" xfId="0" applyFont="1" applyFill="1" applyBorder="1" applyAlignment="1">
      <alignment/>
    </xf>
    <xf numFmtId="0" fontId="0" fillId="0" borderId="0" xfId="0" applyAlignment="1">
      <alignment/>
    </xf>
    <xf numFmtId="0" fontId="13" fillId="0" borderId="0" xfId="0" applyFont="1" applyAlignment="1">
      <alignment/>
    </xf>
    <xf numFmtId="0" fontId="31" fillId="0" borderId="0" xfId="0" applyFont="1" applyFill="1" applyBorder="1" applyAlignment="1">
      <alignment horizontal="left" vertical="center"/>
    </xf>
    <xf numFmtId="0" fontId="32" fillId="0" borderId="0" xfId="0" applyFont="1" applyFill="1" applyBorder="1" applyAlignment="1">
      <alignment/>
    </xf>
    <xf numFmtId="0" fontId="32" fillId="0" borderId="0" xfId="0" applyFont="1" applyFill="1" applyBorder="1" applyAlignment="1">
      <alignment horizontal="left"/>
    </xf>
    <xf numFmtId="172" fontId="32" fillId="0" borderId="0" xfId="0" applyNumberFormat="1" applyFont="1" applyFill="1" applyBorder="1" applyAlignment="1">
      <alignment horizontal="right"/>
    </xf>
    <xf numFmtId="0" fontId="32" fillId="0" borderId="0" xfId="0" applyFont="1" applyAlignment="1">
      <alignment/>
    </xf>
    <xf numFmtId="0" fontId="32" fillId="0" borderId="28" xfId="0" applyFont="1" applyFill="1" applyBorder="1" applyAlignment="1">
      <alignment horizontal="left" vertical="top" wrapText="1"/>
    </xf>
    <xf numFmtId="0" fontId="32" fillId="0" borderId="28" xfId="0" applyFont="1" applyFill="1" applyBorder="1" applyAlignment="1">
      <alignment vertical="top" wrapText="1"/>
    </xf>
    <xf numFmtId="172" fontId="32" fillId="0" borderId="28" xfId="0" applyNumberFormat="1" applyFont="1" applyFill="1" applyBorder="1" applyAlignment="1">
      <alignment vertical="top" wrapText="1"/>
    </xf>
    <xf numFmtId="172" fontId="32" fillId="0" borderId="28" xfId="0" applyNumberFormat="1" applyFont="1" applyBorder="1" applyAlignment="1">
      <alignment vertical="top"/>
    </xf>
    <xf numFmtId="0" fontId="32" fillId="0" borderId="28" xfId="0" applyFont="1" applyBorder="1" applyAlignment="1">
      <alignment vertical="top" wrapText="1"/>
    </xf>
    <xf numFmtId="172" fontId="32" fillId="0" borderId="28" xfId="0" applyNumberFormat="1" applyFont="1" applyFill="1" applyBorder="1" applyAlignment="1">
      <alignment horizontal="right" vertical="top" wrapText="1"/>
    </xf>
    <xf numFmtId="172" fontId="31" fillId="4" borderId="29" xfId="0" applyNumberFormat="1" applyFont="1" applyFill="1" applyBorder="1" applyAlignment="1">
      <alignment wrapText="1"/>
    </xf>
    <xf numFmtId="172" fontId="31" fillId="4" borderId="29" xfId="0" applyNumberFormat="1" applyFont="1" applyFill="1" applyBorder="1" applyAlignment="1">
      <alignment/>
    </xf>
    <xf numFmtId="0" fontId="32" fillId="4" borderId="29" xfId="0" applyFont="1" applyFill="1" applyBorder="1" applyAlignment="1">
      <alignment vertical="top" wrapText="1"/>
    </xf>
    <xf numFmtId="0" fontId="32" fillId="4" borderId="30" xfId="0" applyFont="1" applyFill="1" applyBorder="1" applyAlignment="1" applyProtection="1" quotePrefix="1">
      <alignment horizontal="left" vertical="top"/>
      <protection/>
    </xf>
    <xf numFmtId="0" fontId="32" fillId="4" borderId="31" xfId="0" applyFont="1" applyFill="1" applyBorder="1" applyAlignment="1">
      <alignment vertical="top" wrapText="1"/>
    </xf>
    <xf numFmtId="0" fontId="32" fillId="4" borderId="31" xfId="0" applyFont="1" applyFill="1" applyBorder="1" applyAlignment="1">
      <alignment horizontal="left" vertical="top" wrapText="1"/>
    </xf>
    <xf numFmtId="172" fontId="32" fillId="4" borderId="31" xfId="0" applyNumberFormat="1" applyFont="1" applyFill="1" applyBorder="1" applyAlignment="1">
      <alignment horizontal="right" vertical="top" wrapText="1"/>
    </xf>
    <xf numFmtId="172" fontId="32" fillId="4" borderId="31" xfId="0" applyNumberFormat="1" applyFont="1" applyFill="1" applyBorder="1" applyAlignment="1">
      <alignment vertical="top" wrapText="1"/>
    </xf>
    <xf numFmtId="172" fontId="32" fillId="4" borderId="31" xfId="0" applyNumberFormat="1" applyFont="1" applyFill="1" applyBorder="1" applyAlignment="1">
      <alignment vertical="top"/>
    </xf>
    <xf numFmtId="172" fontId="31" fillId="4" borderId="32" xfId="0" applyNumberFormat="1" applyFont="1" applyFill="1" applyBorder="1" applyAlignment="1">
      <alignment wrapText="1"/>
    </xf>
    <xf numFmtId="172" fontId="31" fillId="4" borderId="32" xfId="0" applyNumberFormat="1" applyFont="1" applyFill="1" applyBorder="1" applyAlignment="1">
      <alignment/>
    </xf>
    <xf numFmtId="0" fontId="32" fillId="4" borderId="32" xfId="0" applyFont="1" applyFill="1" applyBorder="1" applyAlignment="1">
      <alignment vertical="top" wrapText="1"/>
    </xf>
    <xf numFmtId="0" fontId="32" fillId="0" borderId="30" xfId="0" applyFont="1" applyFill="1" applyBorder="1" applyAlignment="1">
      <alignment horizontal="left" vertical="top" wrapText="1"/>
    </xf>
    <xf numFmtId="0" fontId="32" fillId="0" borderId="31" xfId="0" applyFont="1" applyFill="1" applyBorder="1" applyAlignment="1">
      <alignment vertical="top" wrapText="1"/>
    </xf>
    <xf numFmtId="0" fontId="32" fillId="0" borderId="31" xfId="0" applyFont="1" applyFill="1" applyBorder="1" applyAlignment="1">
      <alignment horizontal="left" vertical="top" wrapText="1"/>
    </xf>
    <xf numFmtId="172" fontId="32" fillId="0" borderId="31" xfId="0" applyNumberFormat="1" applyFont="1" applyFill="1" applyBorder="1" applyAlignment="1">
      <alignment horizontal="right" vertical="top" wrapText="1"/>
    </xf>
    <xf numFmtId="172" fontId="32" fillId="0" borderId="31" xfId="0" applyNumberFormat="1" applyFont="1" applyFill="1" applyBorder="1" applyAlignment="1">
      <alignment vertical="top" wrapText="1"/>
    </xf>
    <xf numFmtId="172" fontId="32" fillId="0" borderId="31" xfId="0" applyNumberFormat="1" applyFont="1" applyBorder="1" applyAlignment="1">
      <alignment vertical="top"/>
    </xf>
    <xf numFmtId="0" fontId="32" fillId="0" borderId="31" xfId="0" applyFont="1" applyBorder="1" applyAlignment="1">
      <alignment vertical="top" wrapText="1"/>
    </xf>
    <xf numFmtId="172" fontId="31" fillId="0" borderId="32" xfId="0" applyNumberFormat="1" applyFont="1" applyFill="1" applyBorder="1" applyAlignment="1">
      <alignment wrapText="1"/>
    </xf>
    <xf numFmtId="172" fontId="31" fillId="0" borderId="32" xfId="0" applyNumberFormat="1" applyFont="1" applyFill="1" applyBorder="1" applyAlignment="1">
      <alignment/>
    </xf>
    <xf numFmtId="0" fontId="32" fillId="0" borderId="32" xfId="0" applyFont="1" applyFill="1" applyBorder="1" applyAlignment="1">
      <alignment vertical="top" wrapText="1"/>
    </xf>
    <xf numFmtId="172" fontId="31" fillId="0" borderId="32" xfId="0" applyNumberFormat="1" applyFont="1" applyBorder="1" applyAlignment="1">
      <alignment/>
    </xf>
    <xf numFmtId="0" fontId="32" fillId="0" borderId="32" xfId="0" applyFont="1" applyBorder="1" applyAlignment="1">
      <alignment vertical="top" wrapText="1"/>
    </xf>
    <xf numFmtId="0" fontId="32" fillId="4" borderId="30" xfId="0" applyFont="1" applyFill="1" applyBorder="1" applyAlignment="1">
      <alignment horizontal="left" vertical="top" wrapText="1"/>
    </xf>
    <xf numFmtId="0" fontId="32" fillId="0" borderId="33" xfId="0" applyFont="1" applyFill="1" applyBorder="1" applyAlignment="1">
      <alignment horizontal="left" vertical="top" wrapText="1"/>
    </xf>
    <xf numFmtId="0" fontId="32" fillId="0" borderId="33" xfId="0" applyFont="1" applyFill="1" applyBorder="1" applyAlignment="1" applyProtection="1" quotePrefix="1">
      <alignment horizontal="left" vertical="top"/>
      <protection/>
    </xf>
    <xf numFmtId="0" fontId="33" fillId="37" borderId="34" xfId="0" applyFont="1" applyFill="1" applyBorder="1" applyAlignment="1">
      <alignment horizontal="center" vertical="center"/>
    </xf>
    <xf numFmtId="0" fontId="33" fillId="37" borderId="35" xfId="0" applyFont="1" applyFill="1" applyBorder="1" applyAlignment="1">
      <alignment horizontal="center" vertical="center"/>
    </xf>
    <xf numFmtId="172" fontId="33" fillId="37" borderId="35" xfId="0" applyNumberFormat="1" applyFont="1" applyFill="1" applyBorder="1" applyAlignment="1">
      <alignment horizontal="center" vertical="center" wrapText="1"/>
    </xf>
    <xf numFmtId="0" fontId="33" fillId="37" borderId="35" xfId="0" applyFont="1" applyFill="1" applyBorder="1" applyAlignment="1">
      <alignment horizontal="center" vertical="center" wrapText="1"/>
    </xf>
    <xf numFmtId="0" fontId="32" fillId="0" borderId="0" xfId="0" applyFont="1" applyAlignment="1">
      <alignment horizontal="center"/>
    </xf>
    <xf numFmtId="2" fontId="32" fillId="0" borderId="0" xfId="0" applyNumberFormat="1" applyFont="1" applyAlignment="1">
      <alignment horizontal="center"/>
    </xf>
    <xf numFmtId="0" fontId="0" fillId="0" borderId="0" xfId="0" applyAlignment="1">
      <alignment horizontal="center"/>
    </xf>
    <xf numFmtId="2" fontId="0" fillId="0" borderId="0" xfId="0" applyNumberFormat="1" applyAlignment="1">
      <alignment horizontal="center"/>
    </xf>
    <xf numFmtId="0" fontId="33" fillId="37" borderId="35" xfId="0" applyFont="1" applyFill="1" applyBorder="1" applyAlignment="1">
      <alignment horizontal="center" wrapText="1"/>
    </xf>
    <xf numFmtId="2" fontId="33" fillId="37" borderId="36" xfId="0" applyNumberFormat="1" applyFont="1" applyFill="1" applyBorder="1" applyAlignment="1">
      <alignment horizontal="center" wrapText="1"/>
    </xf>
    <xf numFmtId="0" fontId="7" fillId="0" borderId="0" xfId="0" applyFont="1" applyFill="1" applyAlignment="1">
      <alignment horizontal="right" wrapText="1"/>
    </xf>
    <xf numFmtId="0" fontId="7" fillId="0" borderId="0" xfId="0" applyFont="1" applyFill="1" applyAlignment="1">
      <alignment horizontal="left" wrapText="1"/>
    </xf>
    <xf numFmtId="0" fontId="4" fillId="0" borderId="0" xfId="0" applyFont="1" applyFill="1" applyBorder="1" applyAlignment="1">
      <alignment horizontal="center" wrapText="1"/>
    </xf>
    <xf numFmtId="0" fontId="4" fillId="0" borderId="37" xfId="0" applyFont="1" applyFill="1" applyBorder="1" applyAlignment="1">
      <alignment horizontal="center" wrapText="1"/>
    </xf>
    <xf numFmtId="10" fontId="7" fillId="0" borderId="0" xfId="0" applyNumberFormat="1" applyFont="1" applyFill="1" applyAlignment="1">
      <alignment horizontal="center" wrapText="1"/>
    </xf>
    <xf numFmtId="0" fontId="33" fillId="4" borderId="38" xfId="0" applyFont="1" applyFill="1" applyBorder="1" applyAlignment="1">
      <alignment horizontal="center"/>
    </xf>
    <xf numFmtId="0" fontId="33" fillId="4" borderId="39" xfId="0" applyFont="1" applyFill="1" applyBorder="1" applyAlignment="1">
      <alignment horizontal="center"/>
    </xf>
    <xf numFmtId="0" fontId="33" fillId="4" borderId="31" xfId="0" applyFont="1" applyFill="1" applyBorder="1" applyAlignment="1">
      <alignment horizontal="center"/>
    </xf>
    <xf numFmtId="0" fontId="33" fillId="4" borderId="32" xfId="0" applyFont="1" applyFill="1" applyBorder="1" applyAlignment="1">
      <alignment horizontal="center"/>
    </xf>
    <xf numFmtId="2" fontId="33" fillId="0" borderId="40" xfId="0" applyNumberFormat="1" applyFont="1" applyBorder="1" applyAlignment="1">
      <alignment horizontal="center"/>
    </xf>
    <xf numFmtId="2" fontId="33" fillId="0" borderId="41" xfId="0" applyNumberFormat="1" applyFont="1" applyBorder="1" applyAlignment="1">
      <alignment horizontal="center"/>
    </xf>
    <xf numFmtId="0" fontId="33" fillId="0" borderId="38" xfId="0" applyFont="1" applyBorder="1" applyAlignment="1">
      <alignment horizontal="center"/>
    </xf>
    <xf numFmtId="0" fontId="33" fillId="0" borderId="39" xfId="0" applyFont="1" applyBorder="1" applyAlignment="1">
      <alignment horizont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3" fillId="0" borderId="42" xfId="0" applyFont="1" applyBorder="1" applyAlignment="1">
      <alignment horizontal="center"/>
    </xf>
    <xf numFmtId="2" fontId="33" fillId="4" borderId="40" xfId="0" applyNumberFormat="1" applyFont="1" applyFill="1" applyBorder="1" applyAlignment="1">
      <alignment horizontal="center"/>
    </xf>
    <xf numFmtId="2" fontId="33" fillId="4" borderId="41" xfId="0" applyNumberFormat="1" applyFont="1" applyFill="1" applyBorder="1" applyAlignment="1">
      <alignment horizontal="center"/>
    </xf>
    <xf numFmtId="0" fontId="31" fillId="4" borderId="43" xfId="0" applyFont="1" applyFill="1" applyBorder="1" applyAlignment="1">
      <alignment horizontal="right" wrapText="1"/>
    </xf>
    <xf numFmtId="0" fontId="31" fillId="4" borderId="44" xfId="0" applyFont="1" applyFill="1" applyBorder="1" applyAlignment="1">
      <alignment horizontal="right" wrapText="1"/>
    </xf>
    <xf numFmtId="0" fontId="31" fillId="4" borderId="45" xfId="0" applyFont="1" applyFill="1" applyBorder="1" applyAlignment="1">
      <alignment horizontal="right" wrapText="1"/>
    </xf>
    <xf numFmtId="0" fontId="31" fillId="0" borderId="43" xfId="0" applyFont="1" applyFill="1" applyBorder="1" applyAlignment="1">
      <alignment horizontal="right" wrapText="1"/>
    </xf>
    <xf numFmtId="0" fontId="31" fillId="0" borderId="44" xfId="0" applyFont="1" applyFill="1" applyBorder="1" applyAlignment="1">
      <alignment horizontal="right" wrapText="1"/>
    </xf>
    <xf numFmtId="0" fontId="31" fillId="0" borderId="45" xfId="0" applyFont="1" applyFill="1" applyBorder="1" applyAlignment="1">
      <alignment horizontal="right" wrapText="1"/>
    </xf>
    <xf numFmtId="0" fontId="34" fillId="4" borderId="38" xfId="0" applyFont="1" applyFill="1" applyBorder="1" applyAlignment="1">
      <alignment horizontal="center" vertical="center"/>
    </xf>
    <xf numFmtId="0" fontId="34" fillId="4" borderId="39" xfId="0" applyFont="1" applyFill="1" applyBorder="1" applyAlignment="1">
      <alignment horizontal="center" vertical="center"/>
    </xf>
    <xf numFmtId="0" fontId="31" fillId="4" borderId="46" xfId="0" applyFont="1" applyFill="1" applyBorder="1" applyAlignment="1">
      <alignment horizontal="right" wrapText="1"/>
    </xf>
    <xf numFmtId="0" fontId="31" fillId="4" borderId="32" xfId="0" applyFont="1" applyFill="1" applyBorder="1" applyAlignment="1">
      <alignment horizontal="right" wrapText="1"/>
    </xf>
    <xf numFmtId="0" fontId="34" fillId="4" borderId="31" xfId="0" applyFont="1" applyFill="1" applyBorder="1" applyAlignment="1">
      <alignment horizontal="center" vertical="center"/>
    </xf>
    <xf numFmtId="0" fontId="34" fillId="4" borderId="32" xfId="0" applyFont="1" applyFill="1" applyBorder="1" applyAlignment="1">
      <alignment horizontal="center" vertical="center"/>
    </xf>
    <xf numFmtId="2" fontId="13" fillId="4" borderId="38" xfId="0" applyNumberFormat="1" applyFont="1" applyFill="1" applyBorder="1" applyAlignment="1">
      <alignment horizontal="center"/>
    </xf>
    <xf numFmtId="2" fontId="13" fillId="4" borderId="39" xfId="0" applyNumberFormat="1" applyFont="1" applyFill="1" applyBorder="1" applyAlignment="1">
      <alignment horizontal="center"/>
    </xf>
    <xf numFmtId="0" fontId="31" fillId="0" borderId="46" xfId="0" applyFont="1" applyFill="1" applyBorder="1" applyAlignment="1">
      <alignment horizontal="right" wrapText="1"/>
    </xf>
    <xf numFmtId="0" fontId="31" fillId="0" borderId="32" xfId="0" applyFont="1" applyFill="1" applyBorder="1" applyAlignment="1">
      <alignment horizontal="right" wrapText="1"/>
    </xf>
    <xf numFmtId="0" fontId="34" fillId="0" borderId="31" xfId="0" applyFont="1" applyBorder="1" applyAlignment="1">
      <alignment horizontal="center" vertical="center"/>
    </xf>
    <xf numFmtId="0" fontId="34" fillId="0" borderId="28" xfId="0" applyFont="1" applyBorder="1" applyAlignment="1">
      <alignment horizontal="center" vertical="center"/>
    </xf>
    <xf numFmtId="0" fontId="34" fillId="0" borderId="32" xfId="0" applyFont="1" applyBorder="1" applyAlignment="1">
      <alignment horizontal="center" vertical="center"/>
    </xf>
    <xf numFmtId="0" fontId="33" fillId="0" borderId="31" xfId="0" applyFont="1" applyBorder="1" applyAlignment="1">
      <alignment horizontal="center"/>
    </xf>
    <xf numFmtId="0" fontId="33" fillId="0" borderId="28" xfId="0" applyFont="1" applyBorder="1" applyAlignment="1">
      <alignment horizontal="center"/>
    </xf>
    <xf numFmtId="0" fontId="33" fillId="0" borderId="32" xfId="0" applyFont="1" applyBorder="1" applyAlignment="1">
      <alignment horizontal="center"/>
    </xf>
    <xf numFmtId="2" fontId="33" fillId="0" borderId="47" xfId="0" applyNumberFormat="1" applyFont="1" applyBorder="1" applyAlignment="1">
      <alignment horizontal="center"/>
    </xf>
    <xf numFmtId="2" fontId="33" fillId="0" borderId="48" xfId="0" applyNumberFormat="1" applyFont="1" applyBorder="1" applyAlignment="1">
      <alignment horizontal="center"/>
    </xf>
    <xf numFmtId="2" fontId="33" fillId="0" borderId="49" xfId="0" applyNumberFormat="1" applyFont="1" applyBorder="1" applyAlignment="1">
      <alignment horizontal="center"/>
    </xf>
    <xf numFmtId="0" fontId="31" fillId="4" borderId="50" xfId="0" applyFont="1" applyFill="1" applyBorder="1" applyAlignment="1">
      <alignment horizontal="right" wrapText="1"/>
    </xf>
    <xf numFmtId="0" fontId="31" fillId="4" borderId="22" xfId="0" applyFont="1" applyFill="1" applyBorder="1" applyAlignment="1">
      <alignment horizontal="right" wrapText="1"/>
    </xf>
    <xf numFmtId="0" fontId="31" fillId="4" borderId="51" xfId="0" applyFont="1" applyFill="1" applyBorder="1" applyAlignment="1">
      <alignment horizontal="right" wrapText="1"/>
    </xf>
    <xf numFmtId="0" fontId="34" fillId="4" borderId="42" xfId="0" applyFont="1" applyFill="1" applyBorder="1" applyAlignment="1">
      <alignment horizontal="center" vertical="center"/>
    </xf>
    <xf numFmtId="0" fontId="33" fillId="4" borderId="42" xfId="0" applyFont="1" applyFill="1" applyBorder="1" applyAlignment="1">
      <alignment horizontal="center"/>
    </xf>
    <xf numFmtId="2" fontId="13" fillId="0" borderId="38" xfId="0" applyNumberFormat="1" applyFont="1" applyBorder="1" applyAlignment="1">
      <alignment horizontal="center"/>
    </xf>
    <xf numFmtId="2" fontId="13" fillId="0" borderId="39"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4"/>
  <sheetViews>
    <sheetView zoomScalePageLayoutView="0" workbookViewId="0" topLeftCell="A1">
      <pane xSplit="3" ySplit="2" topLeftCell="D44" activePane="bottomRight" state="frozen"/>
      <selection pane="topLeft" activeCell="A1" sqref="A1"/>
      <selection pane="topRight" activeCell="D1" sqref="D1"/>
      <selection pane="bottomLeft" activeCell="A3" sqref="A3"/>
      <selection pane="bottomRight" activeCell="B52" sqref="B52:C78"/>
    </sheetView>
  </sheetViews>
  <sheetFormatPr defaultColWidth="9.140625" defaultRowHeight="12.75"/>
  <cols>
    <col min="1" max="1" width="2.7109375" style="3" customWidth="1"/>
    <col min="2" max="2" width="15.28125" style="4" customWidth="1"/>
    <col min="3" max="3" width="37.421875" style="4" customWidth="1"/>
    <col min="4" max="5" width="10.57421875" style="17" customWidth="1"/>
    <col min="6" max="6" width="10.57421875" style="4" customWidth="1"/>
    <col min="7" max="11" width="14.421875" style="4" customWidth="1"/>
    <col min="12" max="12" width="18.00390625" style="4" customWidth="1"/>
    <col min="13" max="15" width="14.57421875" style="4" customWidth="1"/>
    <col min="16" max="16" width="12.140625" style="4" customWidth="1"/>
    <col min="17" max="17" width="14.00390625" style="4" bestFit="1" customWidth="1"/>
    <col min="18" max="18" width="42.00390625" style="7" customWidth="1"/>
    <col min="19" max="16384" width="9.140625" style="4" customWidth="1"/>
  </cols>
  <sheetData>
    <row r="1" spans="1:18" s="5" customFormat="1" ht="15">
      <c r="A1" s="344" t="s">
        <v>20</v>
      </c>
      <c r="B1" s="344"/>
      <c r="C1" s="344"/>
      <c r="D1" s="344"/>
      <c r="E1" s="344"/>
      <c r="F1" s="344"/>
      <c r="G1" s="344"/>
      <c r="H1" s="344"/>
      <c r="I1" s="344"/>
      <c r="J1" s="344"/>
      <c r="K1" s="344"/>
      <c r="L1" s="344"/>
      <c r="M1" s="344"/>
      <c r="N1" s="344"/>
      <c r="O1" s="344"/>
      <c r="P1" s="344"/>
      <c r="Q1" s="344"/>
      <c r="R1" s="345"/>
    </row>
    <row r="2" spans="1:18" s="6" customFormat="1" ht="60">
      <c r="A2" s="12"/>
      <c r="B2" s="12" t="s">
        <v>0</v>
      </c>
      <c r="C2" s="12" t="s">
        <v>10</v>
      </c>
      <c r="D2" s="15" t="s">
        <v>1</v>
      </c>
      <c r="E2" s="15" t="s">
        <v>14</v>
      </c>
      <c r="F2" s="12" t="s">
        <v>17</v>
      </c>
      <c r="G2" s="12" t="s">
        <v>156</v>
      </c>
      <c r="H2" s="12" t="s">
        <v>169</v>
      </c>
      <c r="I2" s="12" t="s">
        <v>11</v>
      </c>
      <c r="J2" s="12" t="s">
        <v>15</v>
      </c>
      <c r="K2" s="12" t="s">
        <v>12</v>
      </c>
      <c r="L2" s="12" t="s">
        <v>16</v>
      </c>
      <c r="M2" s="12" t="s">
        <v>6</v>
      </c>
      <c r="N2" s="12" t="s">
        <v>7</v>
      </c>
      <c r="O2" s="12" t="s">
        <v>241</v>
      </c>
      <c r="P2" s="12" t="s">
        <v>4</v>
      </c>
      <c r="Q2" s="12" t="s">
        <v>2</v>
      </c>
      <c r="R2" s="12" t="s">
        <v>5</v>
      </c>
    </row>
    <row r="3" spans="1:18" ht="12">
      <c r="A3" s="97">
        <v>1</v>
      </c>
      <c r="B3" s="97" t="s">
        <v>21</v>
      </c>
      <c r="C3" s="97" t="s">
        <v>22</v>
      </c>
      <c r="D3" s="130">
        <v>36469</v>
      </c>
      <c r="E3" s="130">
        <v>40504</v>
      </c>
      <c r="F3" s="105"/>
      <c r="G3" s="106" t="e">
        <f>SUM(#REF!)</f>
        <v>#REF!</v>
      </c>
      <c r="H3" s="106" t="e">
        <f>SUM(#REF!)</f>
        <v>#REF!</v>
      </c>
      <c r="I3" s="106"/>
      <c r="J3" s="106"/>
      <c r="K3" s="106"/>
      <c r="L3" s="106"/>
      <c r="M3" s="107"/>
      <c r="N3" s="107"/>
      <c r="O3" s="107">
        <v>1099418</v>
      </c>
      <c r="P3" s="130">
        <v>41486</v>
      </c>
      <c r="Q3" s="107">
        <v>2875</v>
      </c>
      <c r="R3" s="178"/>
    </row>
    <row r="4" spans="1:18" ht="24">
      <c r="A4" s="90">
        <v>2</v>
      </c>
      <c r="B4" s="90" t="s">
        <v>47</v>
      </c>
      <c r="C4" s="91" t="s">
        <v>24</v>
      </c>
      <c r="D4" s="101">
        <v>39323</v>
      </c>
      <c r="E4" s="101">
        <v>41547</v>
      </c>
      <c r="F4" s="92" t="s">
        <v>13</v>
      </c>
      <c r="G4" s="93">
        <v>485888</v>
      </c>
      <c r="H4" s="159">
        <v>485888</v>
      </c>
      <c r="I4" s="93"/>
      <c r="J4" s="93"/>
      <c r="K4" s="93"/>
      <c r="L4" s="93"/>
      <c r="M4" s="94"/>
      <c r="N4" s="94"/>
      <c r="O4" s="94">
        <v>485888</v>
      </c>
      <c r="P4" s="175" t="s">
        <v>157</v>
      </c>
      <c r="Q4" s="161">
        <v>0</v>
      </c>
      <c r="R4" s="102" t="s">
        <v>158</v>
      </c>
    </row>
    <row r="5" spans="1:18" ht="12">
      <c r="A5" s="51">
        <v>3</v>
      </c>
      <c r="B5" s="51" t="s">
        <v>65</v>
      </c>
      <c r="C5" s="51" t="s">
        <v>66</v>
      </c>
      <c r="D5" s="58">
        <v>40423</v>
      </c>
      <c r="E5" s="58">
        <v>41820</v>
      </c>
      <c r="F5" s="49"/>
      <c r="G5" s="50">
        <f>SUM(G6:G8)</f>
        <v>3271632</v>
      </c>
      <c r="H5" s="50">
        <f>SUM(H6:H14)</f>
        <v>48271632</v>
      </c>
      <c r="I5" s="50"/>
      <c r="J5" s="50"/>
      <c r="K5" s="50"/>
      <c r="L5" s="50"/>
      <c r="M5" s="48"/>
      <c r="N5" s="48"/>
      <c r="O5" s="48">
        <v>67081180</v>
      </c>
      <c r="P5" s="58">
        <v>41648</v>
      </c>
      <c r="Q5" s="48">
        <v>104455</v>
      </c>
      <c r="R5" s="59"/>
    </row>
    <row r="6" spans="1:18" ht="12">
      <c r="A6" s="40"/>
      <c r="B6" s="39" t="s">
        <v>45</v>
      </c>
      <c r="C6" s="39" t="s">
        <v>67</v>
      </c>
      <c r="D6" s="132"/>
      <c r="E6" s="132"/>
      <c r="F6" s="37" t="s">
        <v>196</v>
      </c>
      <c r="G6" s="162">
        <v>400000</v>
      </c>
      <c r="H6" s="38">
        <v>160000</v>
      </c>
      <c r="I6" s="38"/>
      <c r="J6" s="38"/>
      <c r="K6" s="38">
        <v>-240000</v>
      </c>
      <c r="L6" s="38">
        <f>G6+K6</f>
        <v>160000</v>
      </c>
      <c r="M6" s="36"/>
      <c r="N6" s="36"/>
      <c r="O6" s="36"/>
      <c r="P6" s="132"/>
      <c r="Q6" s="36"/>
      <c r="R6" s="155"/>
    </row>
    <row r="7" spans="1:18" ht="12">
      <c r="A7" s="40"/>
      <c r="B7" s="39" t="s">
        <v>46</v>
      </c>
      <c r="C7" s="39" t="s">
        <v>25</v>
      </c>
      <c r="D7" s="132"/>
      <c r="E7" s="132"/>
      <c r="F7" s="37" t="s">
        <v>13</v>
      </c>
      <c r="G7" s="162">
        <v>400000</v>
      </c>
      <c r="H7" s="38">
        <v>640000</v>
      </c>
      <c r="I7" s="38"/>
      <c r="J7" s="38"/>
      <c r="K7" s="38">
        <v>240000</v>
      </c>
      <c r="L7" s="38">
        <f>G7+K7</f>
        <v>640000</v>
      </c>
      <c r="M7" s="36"/>
      <c r="N7" s="36"/>
      <c r="O7" s="36"/>
      <c r="P7" s="132"/>
      <c r="Q7" s="36"/>
      <c r="R7" s="155"/>
    </row>
    <row r="8" spans="1:18" ht="23.25">
      <c r="A8" s="45"/>
      <c r="B8" s="44" t="s">
        <v>200</v>
      </c>
      <c r="C8" s="44" t="s">
        <v>68</v>
      </c>
      <c r="D8" s="133"/>
      <c r="E8" s="133"/>
      <c r="F8" s="42" t="s">
        <v>13</v>
      </c>
      <c r="G8" s="43">
        <v>2471632</v>
      </c>
      <c r="H8" s="43">
        <v>2471632</v>
      </c>
      <c r="I8" s="43"/>
      <c r="J8" s="43"/>
      <c r="K8" s="43"/>
      <c r="L8" s="38">
        <f>G8+K8</f>
        <v>2471632</v>
      </c>
      <c r="M8" s="41"/>
      <c r="N8" s="41"/>
      <c r="O8" s="41"/>
      <c r="P8" s="133"/>
      <c r="Q8" s="41"/>
      <c r="R8" s="179"/>
    </row>
    <row r="9" spans="1:18" ht="23.25">
      <c r="A9" s="163"/>
      <c r="B9" s="164"/>
      <c r="C9" s="164" t="s">
        <v>159</v>
      </c>
      <c r="D9" s="165"/>
      <c r="E9" s="165"/>
      <c r="F9" s="166" t="s">
        <v>13</v>
      </c>
      <c r="G9" s="167"/>
      <c r="H9" s="167">
        <v>12000000</v>
      </c>
      <c r="I9" s="167"/>
      <c r="J9" s="167"/>
      <c r="K9" s="167"/>
      <c r="L9" s="167"/>
      <c r="M9" s="168"/>
      <c r="N9" s="168"/>
      <c r="O9" s="168"/>
      <c r="P9" s="165"/>
      <c r="Q9" s="168"/>
      <c r="R9" s="180"/>
    </row>
    <row r="10" spans="1:18" ht="23.25">
      <c r="A10" s="169"/>
      <c r="B10" s="170"/>
      <c r="C10" s="170" t="s">
        <v>160</v>
      </c>
      <c r="D10" s="171"/>
      <c r="E10" s="171"/>
      <c r="F10" s="172" t="s">
        <v>13</v>
      </c>
      <c r="G10" s="173"/>
      <c r="H10" s="173">
        <v>2399956</v>
      </c>
      <c r="I10" s="173"/>
      <c r="J10" s="173"/>
      <c r="K10" s="173"/>
      <c r="L10" s="173"/>
      <c r="M10" s="174"/>
      <c r="N10" s="174"/>
      <c r="O10" s="174"/>
      <c r="P10" s="171"/>
      <c r="Q10" s="174"/>
      <c r="R10" s="181"/>
    </row>
    <row r="11" spans="1:18" ht="23.25">
      <c r="A11" s="169"/>
      <c r="B11" s="170"/>
      <c r="C11" s="170" t="s">
        <v>161</v>
      </c>
      <c r="D11" s="171"/>
      <c r="E11" s="171"/>
      <c r="F11" s="172" t="s">
        <v>13</v>
      </c>
      <c r="G11" s="173"/>
      <c r="H11" s="173">
        <v>15000000</v>
      </c>
      <c r="I11" s="173"/>
      <c r="J11" s="173"/>
      <c r="K11" s="173"/>
      <c r="L11" s="173"/>
      <c r="M11" s="174"/>
      <c r="N11" s="174"/>
      <c r="O11" s="174"/>
      <c r="P11" s="171"/>
      <c r="Q11" s="174"/>
      <c r="R11" s="181"/>
    </row>
    <row r="12" spans="1:18" ht="12">
      <c r="A12" s="169"/>
      <c r="B12" s="170"/>
      <c r="C12" s="170" t="s">
        <v>162</v>
      </c>
      <c r="D12" s="171"/>
      <c r="E12" s="171"/>
      <c r="F12" s="172" t="s">
        <v>13</v>
      </c>
      <c r="G12" s="173"/>
      <c r="H12" s="173">
        <v>500000</v>
      </c>
      <c r="I12" s="173"/>
      <c r="J12" s="173"/>
      <c r="K12" s="173"/>
      <c r="L12" s="173"/>
      <c r="M12" s="174"/>
      <c r="N12" s="174"/>
      <c r="O12" s="174"/>
      <c r="P12" s="171"/>
      <c r="Q12" s="174"/>
      <c r="R12" s="181"/>
    </row>
    <row r="13" spans="1:18" ht="23.25">
      <c r="A13" s="169"/>
      <c r="B13" s="170"/>
      <c r="C13" s="170" t="s">
        <v>163</v>
      </c>
      <c r="D13" s="171"/>
      <c r="E13" s="171"/>
      <c r="F13" s="172" t="s">
        <v>13</v>
      </c>
      <c r="G13" s="173"/>
      <c r="H13" s="173">
        <v>14100044</v>
      </c>
      <c r="I13" s="173"/>
      <c r="J13" s="173"/>
      <c r="K13" s="173"/>
      <c r="L13" s="173"/>
      <c r="M13" s="174"/>
      <c r="N13" s="174"/>
      <c r="O13" s="174"/>
      <c r="P13" s="171"/>
      <c r="Q13" s="174"/>
      <c r="R13" s="181"/>
    </row>
    <row r="14" spans="1:18" ht="23.25">
      <c r="A14" s="60"/>
      <c r="B14" s="61"/>
      <c r="C14" s="61" t="s">
        <v>164</v>
      </c>
      <c r="D14" s="62"/>
      <c r="E14" s="62"/>
      <c r="F14" s="63" t="s">
        <v>13</v>
      </c>
      <c r="G14" s="64"/>
      <c r="H14" s="64">
        <v>1000000</v>
      </c>
      <c r="I14" s="64"/>
      <c r="J14" s="64"/>
      <c r="K14" s="64"/>
      <c r="L14" s="64"/>
      <c r="M14" s="65"/>
      <c r="N14" s="65"/>
      <c r="O14" s="65"/>
      <c r="P14" s="62"/>
      <c r="Q14" s="65"/>
      <c r="R14" s="182"/>
    </row>
    <row r="15" spans="1:18" ht="24">
      <c r="A15" s="66">
        <v>4</v>
      </c>
      <c r="B15" s="66" t="s">
        <v>48</v>
      </c>
      <c r="C15" s="134" t="s">
        <v>24</v>
      </c>
      <c r="D15" s="67">
        <v>39701</v>
      </c>
      <c r="E15" s="67">
        <v>41547</v>
      </c>
      <c r="F15" s="68" t="s">
        <v>13</v>
      </c>
      <c r="G15" s="69">
        <v>1980000</v>
      </c>
      <c r="H15" s="69"/>
      <c r="I15" s="69"/>
      <c r="J15" s="69"/>
      <c r="K15" s="69"/>
      <c r="L15" s="69"/>
      <c r="M15" s="70"/>
      <c r="N15" s="70"/>
      <c r="O15" s="70">
        <v>1980000</v>
      </c>
      <c r="P15" s="176" t="s">
        <v>157</v>
      </c>
      <c r="Q15" s="177">
        <v>0</v>
      </c>
      <c r="R15" s="100" t="s">
        <v>158</v>
      </c>
    </row>
    <row r="16" spans="1:18" ht="12">
      <c r="A16" s="52">
        <v>5</v>
      </c>
      <c r="B16" s="52" t="s">
        <v>69</v>
      </c>
      <c r="C16" s="225" t="s">
        <v>70</v>
      </c>
      <c r="D16" s="156">
        <v>40434</v>
      </c>
      <c r="E16" s="156">
        <v>42185</v>
      </c>
      <c r="F16" s="86"/>
      <c r="G16" s="87">
        <f>SUM(G17:G18)</f>
        <v>2800000</v>
      </c>
      <c r="H16" s="87"/>
      <c r="I16" s="87"/>
      <c r="J16" s="87"/>
      <c r="K16" s="87"/>
      <c r="L16" s="87"/>
      <c r="M16" s="88"/>
      <c r="N16" s="88"/>
      <c r="O16" s="88">
        <v>1525177</v>
      </c>
      <c r="P16" s="229">
        <v>41542</v>
      </c>
      <c r="Q16" s="230">
        <v>9135</v>
      </c>
      <c r="R16" s="104"/>
    </row>
    <row r="17" spans="1:18" ht="23.25">
      <c r="A17" s="79"/>
      <c r="B17" s="71" t="s">
        <v>43</v>
      </c>
      <c r="C17" s="71" t="s">
        <v>23</v>
      </c>
      <c r="D17" s="137"/>
      <c r="E17" s="137"/>
      <c r="F17" s="80" t="s">
        <v>13</v>
      </c>
      <c r="G17" s="81">
        <v>500000</v>
      </c>
      <c r="H17" s="81"/>
      <c r="I17" s="81"/>
      <c r="J17" s="81"/>
      <c r="K17" s="81"/>
      <c r="L17" s="81">
        <f>SUM(G17:K17)</f>
        <v>500000</v>
      </c>
      <c r="M17" s="82"/>
      <c r="N17" s="82"/>
      <c r="O17" s="82"/>
      <c r="P17" s="137"/>
      <c r="Q17" s="82"/>
      <c r="R17" s="150"/>
    </row>
    <row r="18" spans="1:18" ht="23.25">
      <c r="A18" s="72"/>
      <c r="B18" s="151" t="s">
        <v>43</v>
      </c>
      <c r="C18" s="83" t="s">
        <v>24</v>
      </c>
      <c r="D18" s="157"/>
      <c r="E18" s="157"/>
      <c r="F18" s="73" t="s">
        <v>13</v>
      </c>
      <c r="G18" s="74">
        <v>2300000</v>
      </c>
      <c r="H18" s="74"/>
      <c r="I18" s="74"/>
      <c r="J18" s="74"/>
      <c r="K18" s="74"/>
      <c r="L18" s="74">
        <f>SUM(G18:K18)</f>
        <v>2300000</v>
      </c>
      <c r="M18" s="75"/>
      <c r="N18" s="75"/>
      <c r="O18" s="75"/>
      <c r="P18" s="157"/>
      <c r="Q18" s="75"/>
      <c r="R18" s="231"/>
    </row>
    <row r="19" spans="1:18" ht="24">
      <c r="A19" s="46">
        <v>6</v>
      </c>
      <c r="B19" s="46" t="s">
        <v>83</v>
      </c>
      <c r="C19" s="222" t="s">
        <v>26</v>
      </c>
      <c r="D19" s="58">
        <v>40410</v>
      </c>
      <c r="E19" s="58">
        <v>41455</v>
      </c>
      <c r="F19" s="49" t="s">
        <v>13</v>
      </c>
      <c r="G19" s="50">
        <v>434720</v>
      </c>
      <c r="H19" s="50"/>
      <c r="I19" s="50"/>
      <c r="J19" s="50"/>
      <c r="K19" s="50"/>
      <c r="L19" s="50">
        <f>SUM(G19:K19)</f>
        <v>434720</v>
      </c>
      <c r="M19" s="48"/>
      <c r="N19" s="48"/>
      <c r="O19" s="48">
        <v>381010</v>
      </c>
      <c r="P19" s="232">
        <v>41667</v>
      </c>
      <c r="Q19" s="233">
        <v>3065</v>
      </c>
      <c r="R19" s="59"/>
    </row>
    <row r="20" spans="1:18" ht="24">
      <c r="A20" s="66">
        <v>7</v>
      </c>
      <c r="B20" s="66" t="s">
        <v>101</v>
      </c>
      <c r="C20" s="66" t="s">
        <v>102</v>
      </c>
      <c r="D20" s="67">
        <v>40780</v>
      </c>
      <c r="E20" s="67">
        <v>41274</v>
      </c>
      <c r="F20" s="68" t="s">
        <v>13</v>
      </c>
      <c r="G20" s="69">
        <v>451440</v>
      </c>
      <c r="H20" s="69"/>
      <c r="I20" s="69"/>
      <c r="J20" s="69"/>
      <c r="K20" s="69"/>
      <c r="L20" s="69">
        <f>SUM(G20:K20)</f>
        <v>451440</v>
      </c>
      <c r="M20" s="70"/>
      <c r="N20" s="70"/>
      <c r="O20" s="70">
        <v>346787</v>
      </c>
      <c r="P20" s="176">
        <v>41515</v>
      </c>
      <c r="Q20" s="177">
        <v>23092</v>
      </c>
      <c r="R20" s="100"/>
    </row>
    <row r="21" spans="1:18" ht="12">
      <c r="A21" s="52">
        <v>8</v>
      </c>
      <c r="B21" s="52" t="s">
        <v>103</v>
      </c>
      <c r="C21" s="225" t="s">
        <v>104</v>
      </c>
      <c r="D21" s="53">
        <v>40798</v>
      </c>
      <c r="E21" s="53">
        <v>42051</v>
      </c>
      <c r="F21" s="54"/>
      <c r="G21" s="55">
        <v>3400000</v>
      </c>
      <c r="H21" s="55"/>
      <c r="I21" s="55"/>
      <c r="J21" s="55"/>
      <c r="K21" s="55"/>
      <c r="L21" s="87"/>
      <c r="M21" s="56"/>
      <c r="N21" s="56"/>
      <c r="O21" s="56">
        <v>2691915</v>
      </c>
      <c r="P21" s="215">
        <v>41667</v>
      </c>
      <c r="Q21" s="216">
        <v>166274</v>
      </c>
      <c r="R21" s="57"/>
    </row>
    <row r="22" spans="1:18" ht="12">
      <c r="A22" s="79"/>
      <c r="B22" s="71" t="s">
        <v>43</v>
      </c>
      <c r="C22" s="71" t="s">
        <v>105</v>
      </c>
      <c r="D22" s="137"/>
      <c r="E22" s="137"/>
      <c r="F22" s="80" t="s">
        <v>13</v>
      </c>
      <c r="G22" s="81">
        <v>400000</v>
      </c>
      <c r="H22" s="81"/>
      <c r="I22" s="81"/>
      <c r="J22" s="81"/>
      <c r="K22" s="81"/>
      <c r="L22" s="81">
        <f>SUM(G22:K22)</f>
        <v>400000</v>
      </c>
      <c r="M22" s="82"/>
      <c r="N22" s="82"/>
      <c r="O22" s="82"/>
      <c r="P22" s="137"/>
      <c r="Q22" s="82"/>
      <c r="R22" s="150"/>
    </row>
    <row r="23" spans="1:18" ht="12">
      <c r="A23" s="72"/>
      <c r="B23" s="89" t="s">
        <v>44</v>
      </c>
      <c r="C23" s="83" t="s">
        <v>106</v>
      </c>
      <c r="D23" s="157"/>
      <c r="E23" s="157"/>
      <c r="F23" s="73" t="s">
        <v>13</v>
      </c>
      <c r="G23" s="74">
        <v>3000000</v>
      </c>
      <c r="H23" s="74"/>
      <c r="I23" s="74"/>
      <c r="J23" s="74"/>
      <c r="K23" s="74"/>
      <c r="L23" s="84">
        <f>SUM(G23:K23)</f>
        <v>3000000</v>
      </c>
      <c r="M23" s="75"/>
      <c r="N23" s="75"/>
      <c r="O23" s="75"/>
      <c r="P23" s="157"/>
      <c r="Q23" s="75"/>
      <c r="R23" s="231"/>
    </row>
    <row r="24" spans="1:18" ht="12">
      <c r="A24" s="51">
        <v>9</v>
      </c>
      <c r="B24" s="51" t="s">
        <v>84</v>
      </c>
      <c r="C24" s="51" t="s">
        <v>89</v>
      </c>
      <c r="D24" s="58">
        <v>40423</v>
      </c>
      <c r="E24" s="58">
        <v>41274</v>
      </c>
      <c r="F24" s="49"/>
      <c r="G24" s="50">
        <f>SUM(G25:G26)</f>
        <v>4530694</v>
      </c>
      <c r="H24" s="50">
        <f>SUM(H25:H28)</f>
        <v>4530694</v>
      </c>
      <c r="I24" s="50"/>
      <c r="J24" s="50"/>
      <c r="K24" s="50"/>
      <c r="L24" s="50"/>
      <c r="M24" s="48"/>
      <c r="N24" s="48"/>
      <c r="O24" s="48">
        <v>2054616</v>
      </c>
      <c r="P24" s="58">
        <v>41667</v>
      </c>
      <c r="Q24" s="48">
        <v>902139</v>
      </c>
      <c r="R24" s="59"/>
    </row>
    <row r="25" spans="1:18" ht="12">
      <c r="A25" s="40"/>
      <c r="B25" s="39" t="s">
        <v>85</v>
      </c>
      <c r="C25" s="39" t="s">
        <v>86</v>
      </c>
      <c r="D25" s="132"/>
      <c r="E25" s="132"/>
      <c r="F25" s="37" t="s">
        <v>196</v>
      </c>
      <c r="G25" s="162">
        <v>925694</v>
      </c>
      <c r="H25" s="38">
        <v>737000</v>
      </c>
      <c r="I25" s="38"/>
      <c r="J25" s="38"/>
      <c r="K25" s="38"/>
      <c r="L25" s="38"/>
      <c r="M25" s="36"/>
      <c r="N25" s="36"/>
      <c r="O25" s="36"/>
      <c r="P25" s="132"/>
      <c r="Q25" s="36"/>
      <c r="R25" s="155"/>
    </row>
    <row r="26" spans="1:18" ht="12">
      <c r="A26" s="163"/>
      <c r="B26" s="164" t="s">
        <v>87</v>
      </c>
      <c r="C26" s="164" t="s">
        <v>88</v>
      </c>
      <c r="D26" s="165"/>
      <c r="E26" s="165"/>
      <c r="F26" s="166" t="s">
        <v>13</v>
      </c>
      <c r="G26" s="234">
        <v>3605000</v>
      </c>
      <c r="H26" s="167">
        <v>3649234</v>
      </c>
      <c r="I26" s="167"/>
      <c r="J26" s="167"/>
      <c r="K26" s="167"/>
      <c r="L26" s="167"/>
      <c r="M26" s="168"/>
      <c r="N26" s="168"/>
      <c r="O26" s="168"/>
      <c r="P26" s="165"/>
      <c r="Q26" s="168"/>
      <c r="R26" s="180"/>
    </row>
    <row r="27" spans="1:18" ht="12">
      <c r="A27" s="169"/>
      <c r="B27" s="170"/>
      <c r="C27" s="170" t="s">
        <v>165</v>
      </c>
      <c r="D27" s="171"/>
      <c r="E27" s="171"/>
      <c r="F27" s="172" t="s">
        <v>196</v>
      </c>
      <c r="G27" s="173"/>
      <c r="H27" s="173">
        <v>44490</v>
      </c>
      <c r="I27" s="173"/>
      <c r="J27" s="173"/>
      <c r="K27" s="173"/>
      <c r="L27" s="173"/>
      <c r="M27" s="174"/>
      <c r="N27" s="174"/>
      <c r="O27" s="174"/>
      <c r="P27" s="171"/>
      <c r="Q27" s="174"/>
      <c r="R27" s="181"/>
    </row>
    <row r="28" spans="1:18" ht="12">
      <c r="A28" s="188"/>
      <c r="B28" s="183"/>
      <c r="C28" s="183" t="s">
        <v>166</v>
      </c>
      <c r="D28" s="184"/>
      <c r="E28" s="184"/>
      <c r="F28" s="185" t="s">
        <v>13</v>
      </c>
      <c r="G28" s="186"/>
      <c r="H28" s="186">
        <v>99970</v>
      </c>
      <c r="I28" s="186"/>
      <c r="J28" s="186"/>
      <c r="K28" s="186"/>
      <c r="L28" s="186"/>
      <c r="M28" s="187"/>
      <c r="N28" s="187"/>
      <c r="O28" s="187"/>
      <c r="P28" s="184"/>
      <c r="Q28" s="187"/>
      <c r="R28" s="219"/>
    </row>
    <row r="29" spans="1:18" ht="24">
      <c r="A29" s="66">
        <v>10</v>
      </c>
      <c r="B29" s="66" t="s">
        <v>63</v>
      </c>
      <c r="C29" s="134" t="s">
        <v>64</v>
      </c>
      <c r="D29" s="67">
        <v>40749</v>
      </c>
      <c r="E29" s="67">
        <v>41364</v>
      </c>
      <c r="F29" s="68" t="s">
        <v>13</v>
      </c>
      <c r="G29" s="69">
        <v>2300000</v>
      </c>
      <c r="H29" s="69"/>
      <c r="I29" s="69"/>
      <c r="J29" s="69"/>
      <c r="K29" s="69"/>
      <c r="L29" s="69"/>
      <c r="M29" s="70"/>
      <c r="N29" s="70"/>
      <c r="O29" s="70">
        <v>373437</v>
      </c>
      <c r="P29" s="67">
        <v>41200</v>
      </c>
      <c r="Q29" s="70">
        <v>1926563</v>
      </c>
      <c r="R29" s="100"/>
    </row>
    <row r="30" spans="1:18" ht="12">
      <c r="A30" s="85">
        <v>11</v>
      </c>
      <c r="B30" s="85" t="s">
        <v>29</v>
      </c>
      <c r="C30" s="85" t="s">
        <v>30</v>
      </c>
      <c r="D30" s="156">
        <v>37840</v>
      </c>
      <c r="E30" s="156">
        <v>40724</v>
      </c>
      <c r="F30" s="86"/>
      <c r="G30" s="87">
        <f>SUM(G31:G37)</f>
        <v>22444170</v>
      </c>
      <c r="H30" s="87">
        <f>SUM(H31:H37)</f>
        <v>22444170</v>
      </c>
      <c r="I30" s="87"/>
      <c r="J30" s="87"/>
      <c r="K30" s="87"/>
      <c r="L30" s="87"/>
      <c r="M30" s="88"/>
      <c r="N30" s="88"/>
      <c r="O30" s="88">
        <v>184045</v>
      </c>
      <c r="P30" s="156">
        <v>41648</v>
      </c>
      <c r="Q30" s="88">
        <v>149389</v>
      </c>
      <c r="R30" s="104"/>
    </row>
    <row r="31" spans="1:18" ht="12">
      <c r="A31" s="79"/>
      <c r="B31" s="135" t="s">
        <v>49</v>
      </c>
      <c r="C31" s="135" t="s">
        <v>27</v>
      </c>
      <c r="D31" s="136"/>
      <c r="E31" s="136"/>
      <c r="F31" s="76" t="s">
        <v>13</v>
      </c>
      <c r="G31" s="235">
        <v>160261</v>
      </c>
      <c r="H31" s="77">
        <v>160000</v>
      </c>
      <c r="I31" s="77"/>
      <c r="J31" s="77"/>
      <c r="K31" s="77"/>
      <c r="L31" s="77"/>
      <c r="M31" s="78"/>
      <c r="N31" s="78"/>
      <c r="O31" s="78"/>
      <c r="P31" s="136"/>
      <c r="Q31" s="78"/>
      <c r="R31" s="149"/>
    </row>
    <row r="32" spans="1:18" ht="23.25">
      <c r="A32" s="79"/>
      <c r="B32" s="135" t="s">
        <v>51</v>
      </c>
      <c r="C32" s="135" t="s">
        <v>31</v>
      </c>
      <c r="D32" s="136"/>
      <c r="E32" s="136"/>
      <c r="F32" s="76" t="s">
        <v>196</v>
      </c>
      <c r="G32" s="235">
        <v>19277925</v>
      </c>
      <c r="H32" s="77">
        <v>18878186</v>
      </c>
      <c r="I32" s="77"/>
      <c r="J32" s="77"/>
      <c r="K32" s="77"/>
      <c r="L32" s="77"/>
      <c r="M32" s="78"/>
      <c r="N32" s="78"/>
      <c r="O32" s="78"/>
      <c r="P32" s="136"/>
      <c r="Q32" s="78"/>
      <c r="R32" s="149"/>
    </row>
    <row r="33" spans="1:18" ht="23.25">
      <c r="A33" s="79"/>
      <c r="B33" s="135" t="s">
        <v>52</v>
      </c>
      <c r="C33" s="135" t="s">
        <v>35</v>
      </c>
      <c r="D33" s="136"/>
      <c r="E33" s="136"/>
      <c r="F33" s="76" t="s">
        <v>196</v>
      </c>
      <c r="G33" s="77">
        <v>2461984</v>
      </c>
      <c r="H33" s="77">
        <v>2461984</v>
      </c>
      <c r="I33" s="77"/>
      <c r="J33" s="77"/>
      <c r="K33" s="77"/>
      <c r="L33" s="77"/>
      <c r="M33" s="78"/>
      <c r="N33" s="78"/>
      <c r="O33" s="78"/>
      <c r="P33" s="136"/>
      <c r="Q33" s="78"/>
      <c r="R33" s="149"/>
    </row>
    <row r="34" spans="1:18" ht="23.25">
      <c r="A34" s="79"/>
      <c r="B34" s="135" t="s">
        <v>50</v>
      </c>
      <c r="C34" s="135" t="s">
        <v>32</v>
      </c>
      <c r="D34" s="136"/>
      <c r="E34" s="136"/>
      <c r="F34" s="76" t="s">
        <v>196</v>
      </c>
      <c r="G34" s="77">
        <v>80000</v>
      </c>
      <c r="H34" s="77">
        <v>80000</v>
      </c>
      <c r="I34" s="77"/>
      <c r="J34" s="77"/>
      <c r="K34" s="77"/>
      <c r="L34" s="77"/>
      <c r="M34" s="78"/>
      <c r="N34" s="78"/>
      <c r="O34" s="78"/>
      <c r="P34" s="136"/>
      <c r="Q34" s="78"/>
      <c r="R34" s="149"/>
    </row>
    <row r="35" spans="1:18" ht="12">
      <c r="A35" s="79"/>
      <c r="B35" s="135" t="s">
        <v>53</v>
      </c>
      <c r="C35" s="135" t="s">
        <v>28</v>
      </c>
      <c r="D35" s="136"/>
      <c r="E35" s="136"/>
      <c r="F35" s="76" t="s">
        <v>13</v>
      </c>
      <c r="G35" s="77">
        <v>140000</v>
      </c>
      <c r="H35" s="77">
        <v>140000</v>
      </c>
      <c r="I35" s="77"/>
      <c r="J35" s="77"/>
      <c r="K35" s="77"/>
      <c r="L35" s="77"/>
      <c r="M35" s="78"/>
      <c r="N35" s="78"/>
      <c r="O35" s="78"/>
      <c r="P35" s="136"/>
      <c r="Q35" s="78"/>
      <c r="R35" s="149"/>
    </row>
    <row r="36" spans="1:18" ht="23.25">
      <c r="A36" s="79"/>
      <c r="B36" s="71" t="s">
        <v>54</v>
      </c>
      <c r="C36" s="71" t="s">
        <v>33</v>
      </c>
      <c r="D36" s="137"/>
      <c r="E36" s="137"/>
      <c r="F36" s="80" t="s">
        <v>196</v>
      </c>
      <c r="G36" s="81">
        <v>244640</v>
      </c>
      <c r="H36" s="81">
        <v>244640</v>
      </c>
      <c r="I36" s="81"/>
      <c r="J36" s="81"/>
      <c r="K36" s="81"/>
      <c r="L36" s="81"/>
      <c r="M36" s="82"/>
      <c r="N36" s="82"/>
      <c r="O36" s="82"/>
      <c r="P36" s="137"/>
      <c r="Q36" s="82"/>
      <c r="R36" s="150"/>
    </row>
    <row r="37" spans="1:18" ht="23.25">
      <c r="A37" s="52"/>
      <c r="B37" s="151" t="s">
        <v>55</v>
      </c>
      <c r="C37" s="151" t="s">
        <v>34</v>
      </c>
      <c r="D37" s="152"/>
      <c r="E37" s="152"/>
      <c r="F37" s="236" t="s">
        <v>13</v>
      </c>
      <c r="G37" s="237">
        <v>79360</v>
      </c>
      <c r="H37" s="153">
        <v>479360</v>
      </c>
      <c r="I37" s="153"/>
      <c r="J37" s="153"/>
      <c r="K37" s="153"/>
      <c r="L37" s="153"/>
      <c r="M37" s="154"/>
      <c r="N37" s="154"/>
      <c r="O37" s="154"/>
      <c r="P37" s="152"/>
      <c r="Q37" s="154"/>
      <c r="R37" s="224"/>
    </row>
    <row r="38" spans="1:18" ht="24">
      <c r="A38" s="46">
        <v>12</v>
      </c>
      <c r="B38" s="46" t="s">
        <v>61</v>
      </c>
      <c r="C38" s="46" t="s">
        <v>62</v>
      </c>
      <c r="D38" s="238">
        <v>40038</v>
      </c>
      <c r="E38" s="238">
        <v>41274</v>
      </c>
      <c r="F38" s="239" t="s">
        <v>13</v>
      </c>
      <c r="G38" s="240">
        <v>3492300</v>
      </c>
      <c r="H38" s="240"/>
      <c r="I38" s="241"/>
      <c r="J38" s="241"/>
      <c r="K38" s="241"/>
      <c r="L38" s="241"/>
      <c r="M38" s="242"/>
      <c r="N38" s="242"/>
      <c r="O38" s="240">
        <v>401989</v>
      </c>
      <c r="P38" s="238">
        <v>41667</v>
      </c>
      <c r="Q38" s="243">
        <v>101</v>
      </c>
      <c r="R38" s="244" t="s">
        <v>198</v>
      </c>
    </row>
    <row r="39" spans="1:18" ht="12">
      <c r="A39" s="95">
        <v>13</v>
      </c>
      <c r="B39" s="95" t="s">
        <v>60</v>
      </c>
      <c r="C39" s="95" t="s">
        <v>41</v>
      </c>
      <c r="D39" s="158">
        <v>39598</v>
      </c>
      <c r="E39" s="158">
        <v>40724</v>
      </c>
      <c r="F39" s="116"/>
      <c r="G39" s="117">
        <f>SUM(G40:G44)</f>
        <v>72670388</v>
      </c>
      <c r="H39" s="117">
        <f>SUM(H40:H44)</f>
        <v>72670388</v>
      </c>
      <c r="I39" s="117"/>
      <c r="J39" s="117"/>
      <c r="K39" s="117"/>
      <c r="L39" s="117"/>
      <c r="M39" s="118"/>
      <c r="N39" s="118"/>
      <c r="O39" s="118">
        <v>22736549</v>
      </c>
      <c r="P39" s="158">
        <v>41667</v>
      </c>
      <c r="Q39" s="118">
        <v>2819</v>
      </c>
      <c r="R39" s="103"/>
    </row>
    <row r="40" spans="1:18" ht="12">
      <c r="A40" s="98"/>
      <c r="B40" s="108" t="s">
        <v>56</v>
      </c>
      <c r="C40" s="108" t="s">
        <v>36</v>
      </c>
      <c r="D40" s="131"/>
      <c r="E40" s="131"/>
      <c r="F40" s="109" t="s">
        <v>196</v>
      </c>
      <c r="G40" s="110">
        <v>180000</v>
      </c>
      <c r="H40" s="110">
        <v>180000</v>
      </c>
      <c r="I40" s="110"/>
      <c r="J40" s="110"/>
      <c r="K40" s="110"/>
      <c r="L40" s="110"/>
      <c r="M40" s="111"/>
      <c r="N40" s="111"/>
      <c r="O40" s="111"/>
      <c r="P40" s="131"/>
      <c r="Q40" s="111"/>
      <c r="R40" s="138"/>
    </row>
    <row r="41" spans="1:19" ht="12">
      <c r="A41" s="98"/>
      <c r="B41" s="108" t="s">
        <v>57</v>
      </c>
      <c r="C41" s="108" t="s">
        <v>37</v>
      </c>
      <c r="D41" s="131"/>
      <c r="E41" s="131"/>
      <c r="F41" s="109" t="s">
        <v>13</v>
      </c>
      <c r="G41" s="160">
        <v>17947395</v>
      </c>
      <c r="H41" s="110">
        <v>6244000</v>
      </c>
      <c r="I41" s="110"/>
      <c r="J41" s="110"/>
      <c r="K41" s="110"/>
      <c r="L41" s="110"/>
      <c r="M41" s="111"/>
      <c r="N41" s="111"/>
      <c r="O41" s="111"/>
      <c r="P41" s="131"/>
      <c r="Q41" s="111"/>
      <c r="R41" s="138"/>
      <c r="S41" s="14"/>
    </row>
    <row r="42" spans="1:19" s="14" customFormat="1" ht="12">
      <c r="A42" s="98"/>
      <c r="B42" s="108" t="s">
        <v>58</v>
      </c>
      <c r="C42" s="108" t="s">
        <v>38</v>
      </c>
      <c r="D42" s="131"/>
      <c r="E42" s="131"/>
      <c r="F42" s="109" t="s">
        <v>196</v>
      </c>
      <c r="G42" s="110">
        <v>160000</v>
      </c>
      <c r="H42" s="110">
        <v>160000</v>
      </c>
      <c r="I42" s="110"/>
      <c r="J42" s="110"/>
      <c r="K42" s="110"/>
      <c r="L42" s="110"/>
      <c r="M42" s="111"/>
      <c r="N42" s="111"/>
      <c r="O42" s="111"/>
      <c r="P42" s="131"/>
      <c r="Q42" s="111"/>
      <c r="R42" s="138"/>
      <c r="S42" s="4"/>
    </row>
    <row r="43" spans="1:18" ht="12">
      <c r="A43" s="98"/>
      <c r="B43" s="108" t="s">
        <v>42</v>
      </c>
      <c r="C43" s="108" t="s">
        <v>39</v>
      </c>
      <c r="D43" s="131"/>
      <c r="E43" s="131"/>
      <c r="F43" s="109" t="s">
        <v>13</v>
      </c>
      <c r="G43" s="160">
        <v>53722993</v>
      </c>
      <c r="H43" s="110">
        <v>65426388</v>
      </c>
      <c r="I43" s="110"/>
      <c r="J43" s="110"/>
      <c r="K43" s="110"/>
      <c r="L43" s="110"/>
      <c r="M43" s="111"/>
      <c r="N43" s="111"/>
      <c r="O43" s="111"/>
      <c r="P43" s="131"/>
      <c r="Q43" s="111"/>
      <c r="R43" s="138"/>
    </row>
    <row r="44" spans="1:18" ht="12">
      <c r="A44" s="96"/>
      <c r="B44" s="120" t="s">
        <v>59</v>
      </c>
      <c r="C44" s="120" t="s">
        <v>40</v>
      </c>
      <c r="D44" s="139"/>
      <c r="E44" s="139"/>
      <c r="F44" s="121" t="s">
        <v>196</v>
      </c>
      <c r="G44" s="122">
        <v>660000</v>
      </c>
      <c r="H44" s="122">
        <v>660000</v>
      </c>
      <c r="I44" s="122"/>
      <c r="J44" s="122"/>
      <c r="K44" s="122"/>
      <c r="L44" s="122"/>
      <c r="M44" s="123"/>
      <c r="N44" s="123"/>
      <c r="O44" s="123"/>
      <c r="P44" s="139"/>
      <c r="Q44" s="123"/>
      <c r="R44" s="140"/>
    </row>
    <row r="45" spans="1:18" ht="21">
      <c r="A45" s="52">
        <v>14</v>
      </c>
      <c r="B45" s="52" t="s">
        <v>71</v>
      </c>
      <c r="C45" s="52" t="s">
        <v>72</v>
      </c>
      <c r="D45" s="53">
        <v>40721</v>
      </c>
      <c r="E45" s="53">
        <v>41455</v>
      </c>
      <c r="F45" s="54"/>
      <c r="G45" s="55">
        <f>SUM(G46:G51)</f>
        <v>10360000</v>
      </c>
      <c r="H45" s="55"/>
      <c r="I45" s="55"/>
      <c r="J45" s="55"/>
      <c r="K45" s="55"/>
      <c r="L45" s="55"/>
      <c r="M45" s="56"/>
      <c r="N45" s="56"/>
      <c r="O45" s="56">
        <f>109609043+94703</f>
        <v>109703746</v>
      </c>
      <c r="P45" s="53">
        <v>41667</v>
      </c>
      <c r="Q45" s="56">
        <f>3482780+1352</f>
        <v>3484132</v>
      </c>
      <c r="R45" s="245" t="s">
        <v>215</v>
      </c>
    </row>
    <row r="46" spans="1:18" ht="12">
      <c r="A46" s="79"/>
      <c r="B46" s="71" t="s">
        <v>73</v>
      </c>
      <c r="C46" s="71" t="s">
        <v>74</v>
      </c>
      <c r="D46" s="137"/>
      <c r="E46" s="137"/>
      <c r="F46" s="80" t="s">
        <v>13</v>
      </c>
      <c r="G46" s="81">
        <v>2160000</v>
      </c>
      <c r="H46" s="81"/>
      <c r="I46" s="81"/>
      <c r="J46" s="81"/>
      <c r="K46" s="81"/>
      <c r="L46" s="81"/>
      <c r="M46" s="82"/>
      <c r="N46" s="82"/>
      <c r="O46" s="82"/>
      <c r="P46" s="137"/>
      <c r="Q46" s="82"/>
      <c r="R46" s="150"/>
    </row>
    <row r="47" spans="1:18" ht="12">
      <c r="A47" s="52"/>
      <c r="B47" s="246" t="s">
        <v>75</v>
      </c>
      <c r="C47" s="246" t="s">
        <v>76</v>
      </c>
      <c r="D47" s="53"/>
      <c r="E47" s="53"/>
      <c r="F47" s="54" t="s">
        <v>13</v>
      </c>
      <c r="G47" s="55">
        <v>3600000</v>
      </c>
      <c r="H47" s="55"/>
      <c r="I47" s="55"/>
      <c r="J47" s="55"/>
      <c r="K47" s="55"/>
      <c r="L47" s="55"/>
      <c r="M47" s="56"/>
      <c r="N47" s="56"/>
      <c r="O47" s="56"/>
      <c r="P47" s="53"/>
      <c r="Q47" s="56"/>
      <c r="R47" s="57"/>
    </row>
    <row r="48" spans="1:18" ht="12">
      <c r="A48" s="79"/>
      <c r="B48" s="71" t="s">
        <v>77</v>
      </c>
      <c r="C48" s="71" t="s">
        <v>78</v>
      </c>
      <c r="D48" s="137"/>
      <c r="E48" s="137"/>
      <c r="F48" s="80" t="s">
        <v>13</v>
      </c>
      <c r="G48" s="81">
        <v>200000</v>
      </c>
      <c r="H48" s="81"/>
      <c r="I48" s="81"/>
      <c r="J48" s="81"/>
      <c r="K48" s="81"/>
      <c r="L48" s="81"/>
      <c r="M48" s="82"/>
      <c r="N48" s="82"/>
      <c r="O48" s="82"/>
      <c r="P48" s="137"/>
      <c r="Q48" s="82"/>
      <c r="R48" s="150"/>
    </row>
    <row r="49" spans="1:18" ht="12">
      <c r="A49" s="52"/>
      <c r="B49" s="246" t="s">
        <v>79</v>
      </c>
      <c r="C49" s="246" t="s">
        <v>80</v>
      </c>
      <c r="D49" s="53"/>
      <c r="E49" s="53"/>
      <c r="F49" s="54" t="s">
        <v>13</v>
      </c>
      <c r="G49" s="55">
        <v>1200000</v>
      </c>
      <c r="H49" s="55"/>
      <c r="I49" s="55"/>
      <c r="J49" s="55"/>
      <c r="K49" s="55"/>
      <c r="L49" s="55"/>
      <c r="M49" s="56"/>
      <c r="N49" s="56"/>
      <c r="O49" s="56"/>
      <c r="P49" s="53"/>
      <c r="Q49" s="56"/>
      <c r="R49" s="57"/>
    </row>
    <row r="50" spans="1:18" ht="12">
      <c r="A50" s="79"/>
      <c r="B50" s="71" t="s">
        <v>81</v>
      </c>
      <c r="C50" s="71" t="s">
        <v>82</v>
      </c>
      <c r="D50" s="137"/>
      <c r="E50" s="137"/>
      <c r="F50" s="80" t="s">
        <v>13</v>
      </c>
      <c r="G50" s="81">
        <v>2800000</v>
      </c>
      <c r="H50" s="81"/>
      <c r="I50" s="81"/>
      <c r="J50" s="81"/>
      <c r="K50" s="81"/>
      <c r="L50" s="81"/>
      <c r="M50" s="82"/>
      <c r="N50" s="82"/>
      <c r="O50" s="82"/>
      <c r="P50" s="137"/>
      <c r="Q50" s="82"/>
      <c r="R50" s="150"/>
    </row>
    <row r="51" spans="1:18" ht="12">
      <c r="A51" s="52"/>
      <c r="B51" s="246" t="s">
        <v>56</v>
      </c>
      <c r="C51" s="246" t="s">
        <v>36</v>
      </c>
      <c r="D51" s="53"/>
      <c r="E51" s="53"/>
      <c r="F51" s="54" t="s">
        <v>196</v>
      </c>
      <c r="G51" s="55">
        <v>400000</v>
      </c>
      <c r="H51" s="55"/>
      <c r="I51" s="55"/>
      <c r="J51" s="55"/>
      <c r="K51" s="55"/>
      <c r="L51" s="55"/>
      <c r="M51" s="56"/>
      <c r="N51" s="56"/>
      <c r="O51" s="56"/>
      <c r="P51" s="53"/>
      <c r="Q51" s="56"/>
      <c r="R51" s="57"/>
    </row>
    <row r="52" spans="1:18" ht="24">
      <c r="A52" s="206">
        <v>15</v>
      </c>
      <c r="B52" s="206" t="s">
        <v>92</v>
      </c>
      <c r="C52" s="206" t="s">
        <v>91</v>
      </c>
      <c r="D52" s="207">
        <v>40394</v>
      </c>
      <c r="E52" s="207" t="s">
        <v>90</v>
      </c>
      <c r="F52" s="208"/>
      <c r="G52" s="209">
        <v>3476000</v>
      </c>
      <c r="H52" s="209">
        <f>SUM(H53:H54)</f>
        <v>3476000</v>
      </c>
      <c r="I52" s="209"/>
      <c r="J52" s="209"/>
      <c r="K52" s="209"/>
      <c r="L52" s="209"/>
      <c r="M52" s="210"/>
      <c r="N52" s="210"/>
      <c r="O52" s="210">
        <v>950125</v>
      </c>
      <c r="P52" s="207">
        <v>41354</v>
      </c>
      <c r="Q52" s="210">
        <v>-713316</v>
      </c>
      <c r="R52" s="211"/>
    </row>
    <row r="53" spans="1:18" ht="12">
      <c r="A53" s="169"/>
      <c r="B53" s="169"/>
      <c r="C53" s="170" t="s">
        <v>168</v>
      </c>
      <c r="D53" s="171"/>
      <c r="E53" s="171"/>
      <c r="F53" s="172" t="s">
        <v>13</v>
      </c>
      <c r="G53" s="173"/>
      <c r="H53" s="173">
        <v>3252400</v>
      </c>
      <c r="I53" s="173"/>
      <c r="J53" s="173"/>
      <c r="K53" s="173"/>
      <c r="L53" s="173"/>
      <c r="M53" s="174"/>
      <c r="N53" s="174"/>
      <c r="O53" s="174"/>
      <c r="P53" s="171"/>
      <c r="Q53" s="174"/>
      <c r="R53" s="181"/>
    </row>
    <row r="54" spans="1:18" ht="12">
      <c r="A54" s="60"/>
      <c r="B54" s="60"/>
      <c r="C54" s="61" t="s">
        <v>167</v>
      </c>
      <c r="D54" s="62"/>
      <c r="E54" s="62"/>
      <c r="F54" s="63" t="s">
        <v>196</v>
      </c>
      <c r="G54" s="64"/>
      <c r="H54" s="64">
        <v>223600</v>
      </c>
      <c r="I54" s="64"/>
      <c r="J54" s="64"/>
      <c r="K54" s="64"/>
      <c r="L54" s="64"/>
      <c r="M54" s="65"/>
      <c r="N54" s="65"/>
      <c r="O54" s="65"/>
      <c r="P54" s="62"/>
      <c r="Q54" s="65"/>
      <c r="R54" s="182"/>
    </row>
    <row r="55" spans="1:18" ht="24">
      <c r="A55" s="18">
        <v>16</v>
      </c>
      <c r="B55" s="18" t="s">
        <v>93</v>
      </c>
      <c r="C55" s="18" t="s">
        <v>100</v>
      </c>
      <c r="D55" s="19">
        <v>40721</v>
      </c>
      <c r="E55" s="19">
        <v>41912</v>
      </c>
      <c r="F55" s="20"/>
      <c r="G55" s="21">
        <f>SUM(G56:G58)</f>
        <v>1503564</v>
      </c>
      <c r="H55" s="21"/>
      <c r="I55" s="21"/>
      <c r="J55" s="21"/>
      <c r="K55" s="21"/>
      <c r="L55" s="21"/>
      <c r="M55" s="22"/>
      <c r="N55" s="22"/>
      <c r="O55" s="22">
        <v>602583</v>
      </c>
      <c r="P55" s="19">
        <v>41641</v>
      </c>
      <c r="Q55" s="22">
        <v>31321</v>
      </c>
      <c r="R55" s="23"/>
    </row>
    <row r="56" spans="1:18" ht="12">
      <c r="A56" s="98"/>
      <c r="B56" s="108" t="s">
        <v>94</v>
      </c>
      <c r="C56" s="108" t="s">
        <v>95</v>
      </c>
      <c r="D56" s="131"/>
      <c r="E56" s="131"/>
      <c r="F56" s="109" t="s">
        <v>196</v>
      </c>
      <c r="G56" s="110">
        <v>630094</v>
      </c>
      <c r="H56" s="110"/>
      <c r="I56" s="110"/>
      <c r="J56" s="110"/>
      <c r="K56" s="110"/>
      <c r="L56" s="110"/>
      <c r="M56" s="111"/>
      <c r="N56" s="111"/>
      <c r="O56" s="111"/>
      <c r="P56" s="131"/>
      <c r="Q56" s="111"/>
      <c r="R56" s="138"/>
    </row>
    <row r="57" spans="1:18" ht="12">
      <c r="A57" s="97"/>
      <c r="B57" s="218" t="s">
        <v>96</v>
      </c>
      <c r="C57" s="218" t="s">
        <v>98</v>
      </c>
      <c r="D57" s="130"/>
      <c r="E57" s="130"/>
      <c r="F57" s="105" t="s">
        <v>13</v>
      </c>
      <c r="G57" s="106">
        <v>520888</v>
      </c>
      <c r="H57" s="106"/>
      <c r="I57" s="106"/>
      <c r="J57" s="106"/>
      <c r="K57" s="106"/>
      <c r="L57" s="106"/>
      <c r="M57" s="107"/>
      <c r="N57" s="107"/>
      <c r="O57" s="107"/>
      <c r="P57" s="130"/>
      <c r="Q57" s="107"/>
      <c r="R57" s="178"/>
    </row>
    <row r="58" spans="1:18" ht="12">
      <c r="A58" s="119"/>
      <c r="B58" s="112" t="s">
        <v>97</v>
      </c>
      <c r="C58" s="112" t="s">
        <v>99</v>
      </c>
      <c r="D58" s="195"/>
      <c r="E58" s="195"/>
      <c r="F58" s="113" t="s">
        <v>13</v>
      </c>
      <c r="G58" s="114">
        <v>352582</v>
      </c>
      <c r="H58" s="114"/>
      <c r="I58" s="114"/>
      <c r="J58" s="114"/>
      <c r="K58" s="114"/>
      <c r="L58" s="114"/>
      <c r="M58" s="115"/>
      <c r="N58" s="115"/>
      <c r="O58" s="115"/>
      <c r="P58" s="195"/>
      <c r="Q58" s="115"/>
      <c r="R58" s="247"/>
    </row>
    <row r="59" spans="1:18" ht="12">
      <c r="A59" s="194">
        <v>17</v>
      </c>
      <c r="B59" s="194" t="s">
        <v>146</v>
      </c>
      <c r="C59" s="194" t="s">
        <v>152</v>
      </c>
      <c r="D59" s="189">
        <v>41157</v>
      </c>
      <c r="E59" s="189"/>
      <c r="F59" s="190"/>
      <c r="G59" s="191">
        <f>SUM(G60:G62)</f>
        <v>500000</v>
      </c>
      <c r="H59" s="191"/>
      <c r="I59" s="191"/>
      <c r="J59" s="191"/>
      <c r="K59" s="191"/>
      <c r="L59" s="191"/>
      <c r="M59" s="192"/>
      <c r="N59" s="192"/>
      <c r="O59" s="192">
        <v>500000</v>
      </c>
      <c r="P59" s="220" t="s">
        <v>157</v>
      </c>
      <c r="Q59" s="205">
        <v>0</v>
      </c>
      <c r="R59" s="193" t="s">
        <v>170</v>
      </c>
    </row>
    <row r="60" spans="1:18" ht="12">
      <c r="A60" s="124"/>
      <c r="B60" s="129" t="s">
        <v>202</v>
      </c>
      <c r="C60" s="129" t="s">
        <v>171</v>
      </c>
      <c r="D60" s="125"/>
      <c r="E60" s="125"/>
      <c r="F60" s="126" t="s">
        <v>13</v>
      </c>
      <c r="G60" s="127">
        <v>180000</v>
      </c>
      <c r="H60" s="127"/>
      <c r="I60" s="127"/>
      <c r="J60" s="127"/>
      <c r="K60" s="127"/>
      <c r="L60" s="127"/>
      <c r="M60" s="128"/>
      <c r="N60" s="128"/>
      <c r="O60" s="128"/>
      <c r="P60" s="125"/>
      <c r="Q60" s="128"/>
      <c r="R60" s="141"/>
    </row>
    <row r="61" spans="1:18" ht="12">
      <c r="A61" s="124"/>
      <c r="B61" s="124"/>
      <c r="C61" s="129" t="s">
        <v>172</v>
      </c>
      <c r="D61" s="125"/>
      <c r="E61" s="125"/>
      <c r="F61" s="126" t="s">
        <v>13</v>
      </c>
      <c r="G61" s="127">
        <v>280000</v>
      </c>
      <c r="H61" s="127"/>
      <c r="I61" s="127"/>
      <c r="J61" s="127"/>
      <c r="K61" s="127"/>
      <c r="L61" s="127"/>
      <c r="M61" s="128"/>
      <c r="N61" s="128"/>
      <c r="O61" s="128"/>
      <c r="P61" s="125"/>
      <c r="Q61" s="128"/>
      <c r="R61" s="141"/>
    </row>
    <row r="62" spans="1:18" ht="12">
      <c r="A62" s="142"/>
      <c r="B62" s="142"/>
      <c r="C62" s="143" t="s">
        <v>173</v>
      </c>
      <c r="D62" s="144"/>
      <c r="E62" s="144"/>
      <c r="F62" s="145" t="s">
        <v>13</v>
      </c>
      <c r="G62" s="146">
        <v>40000</v>
      </c>
      <c r="H62" s="146"/>
      <c r="I62" s="146"/>
      <c r="J62" s="146"/>
      <c r="K62" s="146"/>
      <c r="L62" s="146"/>
      <c r="M62" s="147"/>
      <c r="N62" s="147"/>
      <c r="O62" s="147"/>
      <c r="P62" s="144"/>
      <c r="Q62" s="147"/>
      <c r="R62" s="148"/>
    </row>
    <row r="63" spans="1:18" ht="12">
      <c r="A63" s="206">
        <v>18</v>
      </c>
      <c r="B63" s="206" t="s">
        <v>151</v>
      </c>
      <c r="C63" s="206" t="s">
        <v>155</v>
      </c>
      <c r="D63" s="207">
        <v>41163</v>
      </c>
      <c r="E63" s="207"/>
      <c r="F63" s="208"/>
      <c r="G63" s="209">
        <f>SUM(G64)</f>
        <v>5702298</v>
      </c>
      <c r="H63" s="209"/>
      <c r="I63" s="209"/>
      <c r="J63" s="209"/>
      <c r="K63" s="209"/>
      <c r="L63" s="209"/>
      <c r="M63" s="210"/>
      <c r="N63" s="210"/>
      <c r="O63" s="210">
        <v>5702298</v>
      </c>
      <c r="P63" s="221" t="s">
        <v>157</v>
      </c>
      <c r="Q63" s="213">
        <v>0</v>
      </c>
      <c r="R63" s="211" t="s">
        <v>170</v>
      </c>
    </row>
    <row r="64" spans="1:18" ht="12">
      <c r="A64" s="60"/>
      <c r="B64" s="226" t="s">
        <v>221</v>
      </c>
      <c r="C64" s="61" t="s">
        <v>174</v>
      </c>
      <c r="D64" s="62"/>
      <c r="E64" s="62"/>
      <c r="F64" s="63" t="s">
        <v>13</v>
      </c>
      <c r="G64" s="64">
        <v>5702298</v>
      </c>
      <c r="H64" s="64"/>
      <c r="I64" s="64"/>
      <c r="J64" s="64"/>
      <c r="K64" s="64"/>
      <c r="L64" s="64"/>
      <c r="M64" s="65"/>
      <c r="N64" s="65"/>
      <c r="O64" s="65"/>
      <c r="P64" s="62"/>
      <c r="Q64" s="65"/>
      <c r="R64" s="182"/>
    </row>
    <row r="65" spans="1:18" ht="12">
      <c r="A65" s="197">
        <v>19</v>
      </c>
      <c r="B65" s="197" t="s">
        <v>216</v>
      </c>
      <c r="C65" s="197" t="s">
        <v>217</v>
      </c>
      <c r="D65" s="198">
        <v>41396</v>
      </c>
      <c r="E65" s="198"/>
      <c r="F65" s="199"/>
      <c r="G65" s="200">
        <v>10500000</v>
      </c>
      <c r="H65" s="200"/>
      <c r="I65" s="200"/>
      <c r="J65" s="200"/>
      <c r="K65" s="200"/>
      <c r="L65" s="200"/>
      <c r="M65" s="201"/>
      <c r="N65" s="201"/>
      <c r="O65" s="201">
        <v>10500000</v>
      </c>
      <c r="P65" s="203" t="s">
        <v>157</v>
      </c>
      <c r="Q65" s="204">
        <v>0</v>
      </c>
      <c r="R65" s="202" t="s">
        <v>170</v>
      </c>
    </row>
    <row r="66" spans="1:18" ht="12">
      <c r="A66" s="24"/>
      <c r="B66" s="227" t="s">
        <v>222</v>
      </c>
      <c r="C66" s="25" t="s">
        <v>218</v>
      </c>
      <c r="D66" s="26"/>
      <c r="E66" s="26"/>
      <c r="F66" s="27" t="s">
        <v>13</v>
      </c>
      <c r="G66" s="28">
        <v>10500000</v>
      </c>
      <c r="H66" s="28"/>
      <c r="I66" s="28"/>
      <c r="J66" s="28"/>
      <c r="K66" s="28"/>
      <c r="L66" s="28"/>
      <c r="M66" s="29"/>
      <c r="N66" s="29"/>
      <c r="O66" s="29"/>
      <c r="P66" s="26"/>
      <c r="Q66" s="29"/>
      <c r="R66" s="196"/>
    </row>
    <row r="67" spans="1:18" ht="12">
      <c r="A67" s="24"/>
      <c r="B67" s="24"/>
      <c r="C67" s="25" t="s">
        <v>219</v>
      </c>
      <c r="D67" s="26"/>
      <c r="E67" s="26"/>
      <c r="F67" s="27" t="s">
        <v>13</v>
      </c>
      <c r="G67" s="28">
        <v>0</v>
      </c>
      <c r="H67" s="28"/>
      <c r="I67" s="28"/>
      <c r="J67" s="28"/>
      <c r="K67" s="28"/>
      <c r="L67" s="28"/>
      <c r="M67" s="29"/>
      <c r="N67" s="29"/>
      <c r="O67" s="29"/>
      <c r="P67" s="26"/>
      <c r="Q67" s="29"/>
      <c r="R67" s="196"/>
    </row>
    <row r="68" spans="1:18" ht="12">
      <c r="A68" s="30"/>
      <c r="B68" s="30"/>
      <c r="C68" s="31" t="s">
        <v>220</v>
      </c>
      <c r="D68" s="32"/>
      <c r="E68" s="32"/>
      <c r="F68" s="33" t="s">
        <v>13</v>
      </c>
      <c r="G68" s="34">
        <v>0</v>
      </c>
      <c r="H68" s="34"/>
      <c r="I68" s="34"/>
      <c r="J68" s="34"/>
      <c r="K68" s="34"/>
      <c r="L68" s="34"/>
      <c r="M68" s="35"/>
      <c r="N68" s="35"/>
      <c r="O68" s="35"/>
      <c r="P68" s="32"/>
      <c r="Q68" s="35"/>
      <c r="R68" s="217"/>
    </row>
    <row r="69" spans="1:18" s="47" customFormat="1" ht="12">
      <c r="A69" s="194">
        <v>20</v>
      </c>
      <c r="B69" s="194" t="s">
        <v>225</v>
      </c>
      <c r="C69" s="194" t="s">
        <v>228</v>
      </c>
      <c r="D69" s="189"/>
      <c r="E69" s="189"/>
      <c r="F69" s="190"/>
      <c r="G69" s="191">
        <v>10000000</v>
      </c>
      <c r="H69" s="191"/>
      <c r="I69" s="191"/>
      <c r="J69" s="191"/>
      <c r="K69" s="191"/>
      <c r="L69" s="191"/>
      <c r="M69" s="192"/>
      <c r="N69" s="192"/>
      <c r="O69" s="192">
        <v>10000000</v>
      </c>
      <c r="P69" s="220" t="s">
        <v>157</v>
      </c>
      <c r="Q69" s="205">
        <v>0</v>
      </c>
      <c r="R69" s="193" t="s">
        <v>170</v>
      </c>
    </row>
    <row r="70" spans="1:18" s="47" customFormat="1" ht="12">
      <c r="A70" s="142"/>
      <c r="B70" s="228" t="s">
        <v>230</v>
      </c>
      <c r="C70" s="143" t="s">
        <v>229</v>
      </c>
      <c r="D70" s="144"/>
      <c r="E70" s="144"/>
      <c r="F70" s="145"/>
      <c r="G70" s="146">
        <v>10000000</v>
      </c>
      <c r="H70" s="146"/>
      <c r="I70" s="146"/>
      <c r="J70" s="146"/>
      <c r="K70" s="146"/>
      <c r="L70" s="146"/>
      <c r="M70" s="147"/>
      <c r="N70" s="147"/>
      <c r="O70" s="147"/>
      <c r="P70" s="144"/>
      <c r="Q70" s="147"/>
      <c r="R70" s="148"/>
    </row>
    <row r="71" spans="1:18" s="47" customFormat="1" ht="12">
      <c r="A71" s="206">
        <v>21</v>
      </c>
      <c r="B71" s="206" t="s">
        <v>227</v>
      </c>
      <c r="C71" s="206" t="s">
        <v>233</v>
      </c>
      <c r="D71" s="207"/>
      <c r="E71" s="207"/>
      <c r="F71" s="208"/>
      <c r="G71" s="209">
        <v>60298400</v>
      </c>
      <c r="H71" s="209"/>
      <c r="I71" s="209"/>
      <c r="J71" s="209"/>
      <c r="K71" s="209"/>
      <c r="L71" s="209"/>
      <c r="M71" s="210"/>
      <c r="N71" s="210"/>
      <c r="O71" s="210">
        <f>59778400+520000</f>
        <v>60298400</v>
      </c>
      <c r="P71" s="221" t="s">
        <v>157</v>
      </c>
      <c r="Q71" s="213">
        <v>0</v>
      </c>
      <c r="R71" s="223" t="s">
        <v>170</v>
      </c>
    </row>
    <row r="72" spans="1:18" s="47" customFormat="1" ht="12">
      <c r="A72" s="169"/>
      <c r="B72" s="248" t="s">
        <v>231</v>
      </c>
      <c r="C72" s="170" t="s">
        <v>234</v>
      </c>
      <c r="D72" s="171"/>
      <c r="E72" s="171"/>
      <c r="F72" s="172"/>
      <c r="G72" s="173">
        <v>31018400</v>
      </c>
      <c r="H72" s="173"/>
      <c r="I72" s="173"/>
      <c r="J72" s="173"/>
      <c r="K72" s="173"/>
      <c r="L72" s="173"/>
      <c r="M72" s="174"/>
      <c r="N72" s="174"/>
      <c r="O72" s="174"/>
      <c r="P72" s="171"/>
      <c r="Q72" s="174"/>
      <c r="R72" s="181"/>
    </row>
    <row r="73" spans="1:18" s="47" customFormat="1" ht="12">
      <c r="A73" s="169"/>
      <c r="B73" s="248" t="s">
        <v>81</v>
      </c>
      <c r="C73" s="170" t="s">
        <v>235</v>
      </c>
      <c r="D73" s="171"/>
      <c r="E73" s="171"/>
      <c r="F73" s="172"/>
      <c r="G73" s="173">
        <v>14760000</v>
      </c>
      <c r="H73" s="173"/>
      <c r="I73" s="173"/>
      <c r="J73" s="173"/>
      <c r="K73" s="173"/>
      <c r="L73" s="173"/>
      <c r="M73" s="174"/>
      <c r="N73" s="174"/>
      <c r="O73" s="174"/>
      <c r="P73" s="171"/>
      <c r="Q73" s="174"/>
      <c r="R73" s="181"/>
    </row>
    <row r="74" spans="1:18" s="47" customFormat="1" ht="12">
      <c r="A74" s="169"/>
      <c r="B74" s="248" t="s">
        <v>79</v>
      </c>
      <c r="C74" s="170" t="s">
        <v>236</v>
      </c>
      <c r="D74" s="171"/>
      <c r="E74" s="171"/>
      <c r="F74" s="172"/>
      <c r="G74" s="173">
        <v>520000</v>
      </c>
      <c r="H74" s="173"/>
      <c r="I74" s="173"/>
      <c r="J74" s="173"/>
      <c r="K74" s="173"/>
      <c r="L74" s="173"/>
      <c r="M74" s="174"/>
      <c r="N74" s="174"/>
      <c r="O74" s="174"/>
      <c r="P74" s="171"/>
      <c r="Q74" s="174"/>
      <c r="R74" s="181"/>
    </row>
    <row r="75" spans="1:18" s="47" customFormat="1" ht="12">
      <c r="A75" s="169"/>
      <c r="B75" s="248" t="s">
        <v>73</v>
      </c>
      <c r="C75" s="170" t="s">
        <v>237</v>
      </c>
      <c r="D75" s="171"/>
      <c r="E75" s="171"/>
      <c r="F75" s="172"/>
      <c r="G75" s="173">
        <v>14000000</v>
      </c>
      <c r="H75" s="173"/>
      <c r="I75" s="173"/>
      <c r="J75" s="173"/>
      <c r="K75" s="173"/>
      <c r="L75" s="173"/>
      <c r="M75" s="174"/>
      <c r="N75" s="174"/>
      <c r="O75" s="174"/>
      <c r="P75" s="171"/>
      <c r="Q75" s="174"/>
      <c r="R75" s="181"/>
    </row>
    <row r="76" spans="1:18" s="47" customFormat="1" ht="12">
      <c r="A76" s="169"/>
      <c r="B76" s="248" t="s">
        <v>230</v>
      </c>
      <c r="C76" s="170"/>
      <c r="D76" s="171"/>
      <c r="E76" s="171"/>
      <c r="F76" s="172"/>
      <c r="G76" s="173"/>
      <c r="H76" s="173"/>
      <c r="I76" s="173"/>
      <c r="J76" s="173"/>
      <c r="K76" s="173"/>
      <c r="L76" s="173"/>
      <c r="M76" s="174"/>
      <c r="N76" s="174"/>
      <c r="O76" s="174"/>
      <c r="P76" s="171"/>
      <c r="Q76" s="174"/>
      <c r="R76" s="181"/>
    </row>
    <row r="77" spans="1:18" s="47" customFormat="1" ht="12">
      <c r="A77" s="169"/>
      <c r="B77" s="248" t="s">
        <v>56</v>
      </c>
      <c r="C77" s="170"/>
      <c r="D77" s="171"/>
      <c r="E77" s="171"/>
      <c r="F77" s="172"/>
      <c r="G77" s="173"/>
      <c r="H77" s="173"/>
      <c r="I77" s="173"/>
      <c r="J77" s="173"/>
      <c r="K77" s="173"/>
      <c r="L77" s="173"/>
      <c r="M77" s="174"/>
      <c r="N77" s="174"/>
      <c r="O77" s="174"/>
      <c r="P77" s="171"/>
      <c r="Q77" s="174"/>
      <c r="R77" s="181"/>
    </row>
    <row r="78" spans="1:18" s="47" customFormat="1" ht="12">
      <c r="A78" s="60"/>
      <c r="B78" s="249" t="s">
        <v>232</v>
      </c>
      <c r="C78" s="61"/>
      <c r="D78" s="62"/>
      <c r="E78" s="62"/>
      <c r="F78" s="63"/>
      <c r="G78" s="64"/>
      <c r="H78" s="64"/>
      <c r="I78" s="64"/>
      <c r="J78" s="64"/>
      <c r="K78" s="64"/>
      <c r="L78" s="64"/>
      <c r="M78" s="65"/>
      <c r="N78" s="65"/>
      <c r="O78" s="65"/>
      <c r="P78" s="62"/>
      <c r="Q78" s="65"/>
      <c r="R78" s="182"/>
    </row>
    <row r="79" spans="1:18" s="47" customFormat="1" ht="12">
      <c r="A79" s="3"/>
      <c r="B79" s="3" t="s">
        <v>3</v>
      </c>
      <c r="C79" s="3"/>
      <c r="D79" s="16"/>
      <c r="E79" s="16"/>
      <c r="F79" s="3"/>
      <c r="G79" s="8" t="e">
        <f>G3+G4+G15+H5+G16+G19+G20+G21+G24+G29+G30+G38+G39+G45+G52+G55+G59+G63+G65+#REF!+G69+G71</f>
        <v>#REF!</v>
      </c>
      <c r="H79" s="8"/>
      <c r="I79" s="8"/>
      <c r="J79" s="8"/>
      <c r="K79" s="8"/>
      <c r="L79" s="8"/>
      <c r="M79" s="8">
        <f>SUM(M3:M37)</f>
        <v>0</v>
      </c>
      <c r="N79" s="8">
        <f>SUM(N3:N37)</f>
        <v>0</v>
      </c>
      <c r="O79" s="8">
        <f>SUM(O3:O78)</f>
        <v>299599163</v>
      </c>
      <c r="P79" s="9"/>
      <c r="Q79" s="8">
        <f>SUM(Q3:Q78)</f>
        <v>6092044</v>
      </c>
      <c r="R79" s="10"/>
    </row>
    <row r="80" spans="1:18" s="47" customFormat="1" ht="12">
      <c r="A80" s="3"/>
      <c r="B80" s="4"/>
      <c r="C80" s="4"/>
      <c r="D80" s="17"/>
      <c r="E80" s="17"/>
      <c r="F80" s="4"/>
      <c r="G80" s="4"/>
      <c r="H80" s="4"/>
      <c r="I80" s="4"/>
      <c r="J80" s="4"/>
      <c r="K80" s="4"/>
      <c r="L80" s="4"/>
      <c r="M80" s="2"/>
      <c r="N80" s="2"/>
      <c r="O80" s="2"/>
      <c r="P80" s="1"/>
      <c r="Q80" s="2"/>
      <c r="R80" s="7"/>
    </row>
    <row r="81" spans="1:18" s="47" customFormat="1" ht="12">
      <c r="A81" s="3"/>
      <c r="B81" s="342" t="s">
        <v>197</v>
      </c>
      <c r="C81" s="342"/>
      <c r="D81" s="13">
        <v>21</v>
      </c>
      <c r="E81" s="214"/>
      <c r="F81" s="214"/>
      <c r="G81" s="214"/>
      <c r="H81" s="214"/>
      <c r="I81" s="214"/>
      <c r="J81" s="214"/>
      <c r="K81" s="214"/>
      <c r="L81" s="214"/>
      <c r="M81" s="346"/>
      <c r="N81" s="346"/>
      <c r="O81" s="346"/>
      <c r="P81" s="11"/>
      <c r="Q81" s="11"/>
      <c r="R81" s="8"/>
    </row>
    <row r="82" spans="1:18" s="47" customFormat="1" ht="12">
      <c r="A82" s="3"/>
      <c r="B82" s="343" t="s">
        <v>18</v>
      </c>
      <c r="C82" s="343"/>
      <c r="D82" s="343"/>
      <c r="E82" s="343"/>
      <c r="F82" s="343"/>
      <c r="G82" s="343"/>
      <c r="H82" s="343"/>
      <c r="I82" s="343"/>
      <c r="J82" s="343"/>
      <c r="K82" s="343"/>
      <c r="L82" s="343"/>
      <c r="M82" s="4"/>
      <c r="N82" s="4"/>
      <c r="O82" s="4"/>
      <c r="P82" s="4"/>
      <c r="Q82" s="4"/>
      <c r="R82" s="7"/>
    </row>
    <row r="83" spans="1:18" s="47" customFormat="1" ht="12">
      <c r="A83" s="3"/>
      <c r="B83" s="343" t="s">
        <v>19</v>
      </c>
      <c r="C83" s="343"/>
      <c r="D83" s="343"/>
      <c r="E83" s="343"/>
      <c r="F83" s="343"/>
      <c r="G83" s="343"/>
      <c r="H83" s="343"/>
      <c r="I83" s="343"/>
      <c r="J83" s="343"/>
      <c r="K83" s="343"/>
      <c r="L83" s="343"/>
      <c r="M83" s="4"/>
      <c r="N83" s="4"/>
      <c r="O83" s="4"/>
      <c r="P83" s="4"/>
      <c r="Q83" s="4"/>
      <c r="R83" s="7"/>
    </row>
    <row r="84" spans="1:18" s="47" customFormat="1" ht="12">
      <c r="A84" s="3"/>
      <c r="B84" s="343" t="s">
        <v>199</v>
      </c>
      <c r="C84" s="343"/>
      <c r="D84" s="343"/>
      <c r="E84" s="343"/>
      <c r="F84" s="343"/>
      <c r="G84" s="343"/>
      <c r="H84" s="343"/>
      <c r="I84" s="343"/>
      <c r="J84" s="343"/>
      <c r="K84" s="343"/>
      <c r="L84" s="343"/>
      <c r="M84" s="4"/>
      <c r="N84" s="4"/>
      <c r="O84" s="4"/>
      <c r="P84" s="4"/>
      <c r="Q84" s="4"/>
      <c r="R84" s="7"/>
    </row>
    <row r="85" spans="1:18" s="47" customFormat="1" ht="12">
      <c r="A85" s="3"/>
      <c r="B85" s="4"/>
      <c r="C85" s="4"/>
      <c r="D85" s="17"/>
      <c r="E85" s="17"/>
      <c r="F85" s="4"/>
      <c r="G85" s="4"/>
      <c r="H85" s="4"/>
      <c r="I85" s="4"/>
      <c r="J85" s="4"/>
      <c r="K85" s="4"/>
      <c r="L85" s="4"/>
      <c r="M85" s="4"/>
      <c r="N85" s="4"/>
      <c r="O85" s="4"/>
      <c r="P85" s="4"/>
      <c r="Q85" s="4"/>
      <c r="R85" s="7"/>
    </row>
    <row r="86" spans="1:18" s="47" customFormat="1" ht="12">
      <c r="A86" s="3"/>
      <c r="B86" s="4"/>
      <c r="C86" s="4"/>
      <c r="D86" s="17"/>
      <c r="E86" s="17"/>
      <c r="F86" s="4"/>
      <c r="G86" s="4"/>
      <c r="H86" s="4"/>
      <c r="I86" s="4"/>
      <c r="J86" s="4"/>
      <c r="K86" s="4"/>
      <c r="L86" s="4"/>
      <c r="M86" s="4"/>
      <c r="N86" s="4"/>
      <c r="O86" s="4"/>
      <c r="P86" s="4"/>
      <c r="Q86" s="4"/>
      <c r="R86" s="7"/>
    </row>
    <row r="88" ht="16.5" customHeight="1"/>
    <row r="103" ht="12">
      <c r="S103" s="3"/>
    </row>
    <row r="104" spans="2:19" s="3" customFormat="1" ht="12">
      <c r="B104" s="4"/>
      <c r="C104" s="4"/>
      <c r="D104" s="17"/>
      <c r="E104" s="17"/>
      <c r="F104" s="4"/>
      <c r="G104" s="4"/>
      <c r="H104" s="4"/>
      <c r="I104" s="4"/>
      <c r="J104" s="4"/>
      <c r="K104" s="4"/>
      <c r="L104" s="4"/>
      <c r="M104" s="4"/>
      <c r="N104" s="4"/>
      <c r="O104" s="4"/>
      <c r="P104" s="4"/>
      <c r="Q104" s="4"/>
      <c r="R104" s="7"/>
      <c r="S104" s="4"/>
    </row>
    <row r="107" ht="12" customHeight="1"/>
    <row r="109" ht="12" customHeight="1"/>
  </sheetData>
  <sheetProtection/>
  <mergeCells count="7">
    <mergeCell ref="B81:C81"/>
    <mergeCell ref="B83:L83"/>
    <mergeCell ref="B82:L82"/>
    <mergeCell ref="B84:L84"/>
    <mergeCell ref="A1:R1"/>
    <mergeCell ref="M81:O81"/>
  </mergeCells>
  <printOptions/>
  <pageMargins left="0" right="0" top="0.3" bottom="0.25" header="0.5" footer="0.18"/>
  <pageSetup horizontalDpi="600" verticalDpi="600" orientation="landscape" scale="60" r:id="rId1"/>
  <headerFooter alignWithMargins="0">
    <oddFooter>&amp;R8/5/11
</oddFooter>
  </headerFooter>
  <rowBreaks count="1" manualBreakCount="1">
    <brk id="43" max="16" man="1"/>
  </rowBreaks>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D1">
      <selection activeCell="L7" sqref="L7:L15"/>
    </sheetView>
  </sheetViews>
  <sheetFormatPr defaultColWidth="9.140625" defaultRowHeight="12.75"/>
  <cols>
    <col min="1" max="1" width="16.421875" style="254" customWidth="1"/>
    <col min="2" max="2" width="37.7109375" style="258" customWidth="1"/>
    <col min="3" max="3" width="15.8515625" style="254" customWidth="1"/>
    <col min="4" max="4" width="21.8515625" style="254" customWidth="1"/>
    <col min="5" max="6" width="17.421875" style="261" customWidth="1"/>
    <col min="7" max="7" width="15.28125" style="0" customWidth="1"/>
    <col min="8" max="8" width="70.421875" style="0" customWidth="1"/>
    <col min="9" max="9" width="11.8515625" style="0" customWidth="1"/>
    <col min="10" max="11" width="14.00390625" style="338" customWidth="1"/>
    <col min="12" max="12" width="12.140625" style="339" customWidth="1"/>
  </cols>
  <sheetData>
    <row r="1" spans="1:12" s="292" customFormat="1" ht="28.5" customHeight="1" thickBot="1">
      <c r="A1" s="294" t="s">
        <v>293</v>
      </c>
      <c r="B1" s="295"/>
      <c r="C1" s="296"/>
      <c r="D1" s="296"/>
      <c r="E1" s="297"/>
      <c r="F1" s="297"/>
      <c r="G1" s="298"/>
      <c r="H1" s="298"/>
      <c r="I1" s="298"/>
      <c r="J1" s="336"/>
      <c r="K1" s="336"/>
      <c r="L1" s="337"/>
    </row>
    <row r="2" spans="1:12" s="293" customFormat="1" ht="42" thickBot="1">
      <c r="A2" s="332" t="s">
        <v>243</v>
      </c>
      <c r="B2" s="333" t="s">
        <v>244</v>
      </c>
      <c r="C2" s="333" t="s">
        <v>246</v>
      </c>
      <c r="D2" s="333" t="s">
        <v>247</v>
      </c>
      <c r="E2" s="334" t="s">
        <v>264</v>
      </c>
      <c r="F2" s="334" t="s">
        <v>291</v>
      </c>
      <c r="G2" s="333" t="s">
        <v>245</v>
      </c>
      <c r="H2" s="333" t="s">
        <v>257</v>
      </c>
      <c r="I2" s="335" t="s">
        <v>288</v>
      </c>
      <c r="J2" s="340" t="s">
        <v>289</v>
      </c>
      <c r="K2" s="340" t="s">
        <v>294</v>
      </c>
      <c r="L2" s="341" t="s">
        <v>290</v>
      </c>
    </row>
    <row r="3" spans="1:12" s="258" customFormat="1" ht="220.5">
      <c r="A3" s="317" t="s">
        <v>203</v>
      </c>
      <c r="B3" s="318" t="s">
        <v>129</v>
      </c>
      <c r="C3" s="319" t="s">
        <v>252</v>
      </c>
      <c r="D3" s="319" t="s">
        <v>248</v>
      </c>
      <c r="E3" s="321">
        <v>4307100</v>
      </c>
      <c r="F3" s="321">
        <f>SUM(G3-E3)</f>
        <v>1076775</v>
      </c>
      <c r="G3" s="322">
        <v>5383875</v>
      </c>
      <c r="H3" s="323" t="s">
        <v>256</v>
      </c>
      <c r="I3" s="355">
        <v>1</v>
      </c>
      <c r="J3" s="353">
        <v>175737</v>
      </c>
      <c r="K3" s="353">
        <v>120585</v>
      </c>
      <c r="L3" s="390">
        <f>K3/J3*100</f>
        <v>68.61673978729578</v>
      </c>
    </row>
    <row r="4" spans="1:12" s="258" customFormat="1" ht="15.75" thickBot="1">
      <c r="A4" s="363" t="s">
        <v>292</v>
      </c>
      <c r="B4" s="364"/>
      <c r="C4" s="364"/>
      <c r="D4" s="365"/>
      <c r="E4" s="324">
        <f>SUM(E3)</f>
        <v>4307100</v>
      </c>
      <c r="F4" s="324">
        <f>SUM(F3)</f>
        <v>1076775</v>
      </c>
      <c r="G4" s="327">
        <f>SUM(G3)</f>
        <v>5383875</v>
      </c>
      <c r="H4" s="328"/>
      <c r="I4" s="356"/>
      <c r="J4" s="354"/>
      <c r="K4" s="354"/>
      <c r="L4" s="391"/>
    </row>
    <row r="5" spans="1:12" ht="157.5" customHeight="1">
      <c r="A5" s="329" t="s">
        <v>128</v>
      </c>
      <c r="B5" s="309" t="s">
        <v>127</v>
      </c>
      <c r="C5" s="310" t="s">
        <v>252</v>
      </c>
      <c r="D5" s="310" t="s">
        <v>249</v>
      </c>
      <c r="E5" s="311">
        <v>13600000</v>
      </c>
      <c r="F5" s="312">
        <f>SUM(G5-E5)</f>
        <v>8400000</v>
      </c>
      <c r="G5" s="313">
        <v>22000000</v>
      </c>
      <c r="H5" s="310" t="s">
        <v>270</v>
      </c>
      <c r="I5" s="366">
        <v>2</v>
      </c>
      <c r="J5" s="347">
        <v>198705</v>
      </c>
      <c r="K5" s="347">
        <v>120261</v>
      </c>
      <c r="L5" s="372">
        <f>K5/J5*100</f>
        <v>60.52238242620971</v>
      </c>
    </row>
    <row r="6" spans="1:12" ht="23.25" customHeight="1" thickBot="1">
      <c r="A6" s="385" t="s">
        <v>292</v>
      </c>
      <c r="B6" s="386"/>
      <c r="C6" s="386"/>
      <c r="D6" s="387"/>
      <c r="E6" s="305">
        <f>SUM(E5)</f>
        <v>13600000</v>
      </c>
      <c r="F6" s="305">
        <f>SUM(F5)</f>
        <v>8400000</v>
      </c>
      <c r="G6" s="306">
        <f>SUM(G5)</f>
        <v>22000000</v>
      </c>
      <c r="H6" s="307"/>
      <c r="I6" s="388"/>
      <c r="J6" s="389"/>
      <c r="K6" s="348"/>
      <c r="L6" s="373"/>
    </row>
    <row r="7" spans="1:12" s="258" customFormat="1" ht="123.75">
      <c r="A7" s="317" t="s">
        <v>201</v>
      </c>
      <c r="B7" s="318" t="s">
        <v>8</v>
      </c>
      <c r="C7" s="319" t="s">
        <v>252</v>
      </c>
      <c r="D7" s="319" t="s">
        <v>272</v>
      </c>
      <c r="E7" s="320">
        <v>14400000</v>
      </c>
      <c r="F7" s="321">
        <f aca="true" t="shared" si="0" ref="F7:F14">SUM(G7-E7)</f>
        <v>3600000</v>
      </c>
      <c r="G7" s="322">
        <v>18000000</v>
      </c>
      <c r="H7" s="323" t="s">
        <v>271</v>
      </c>
      <c r="I7" s="376">
        <v>3</v>
      </c>
      <c r="J7" s="379">
        <v>813360</v>
      </c>
      <c r="K7" s="353">
        <v>369167</v>
      </c>
      <c r="L7" s="382">
        <f>K7/J7*100</f>
        <v>45.38789711812727</v>
      </c>
    </row>
    <row r="8" spans="1:12" s="258" customFormat="1" ht="110.25">
      <c r="A8" s="330" t="s">
        <v>287</v>
      </c>
      <c r="B8" s="300" t="s">
        <v>9</v>
      </c>
      <c r="C8" s="299" t="s">
        <v>252</v>
      </c>
      <c r="D8" s="299" t="s">
        <v>285</v>
      </c>
      <c r="E8" s="304">
        <v>116800000</v>
      </c>
      <c r="F8" s="301">
        <f t="shared" si="0"/>
        <v>29200000</v>
      </c>
      <c r="G8" s="302">
        <v>146000000</v>
      </c>
      <c r="H8" s="303" t="s">
        <v>273</v>
      </c>
      <c r="I8" s="377"/>
      <c r="J8" s="380"/>
      <c r="K8" s="357"/>
      <c r="L8" s="383"/>
    </row>
    <row r="9" spans="1:12" s="258" customFormat="1" ht="42.75" customHeight="1">
      <c r="A9" s="330" t="s">
        <v>121</v>
      </c>
      <c r="B9" s="300" t="s">
        <v>126</v>
      </c>
      <c r="C9" s="299" t="s">
        <v>252</v>
      </c>
      <c r="D9" s="299" t="s">
        <v>250</v>
      </c>
      <c r="E9" s="304">
        <v>102782942</v>
      </c>
      <c r="F9" s="301">
        <f t="shared" si="0"/>
        <v>125217058</v>
      </c>
      <c r="G9" s="302">
        <v>228000000</v>
      </c>
      <c r="H9" s="303" t="s">
        <v>274</v>
      </c>
      <c r="I9" s="377"/>
      <c r="J9" s="380"/>
      <c r="K9" s="357"/>
      <c r="L9" s="383"/>
    </row>
    <row r="10" spans="1:12" s="258" customFormat="1" ht="105.75" customHeight="1">
      <c r="A10" s="330" t="s">
        <v>125</v>
      </c>
      <c r="B10" s="300" t="s">
        <v>124</v>
      </c>
      <c r="C10" s="299" t="s">
        <v>252</v>
      </c>
      <c r="D10" s="299" t="s">
        <v>124</v>
      </c>
      <c r="E10" s="304">
        <v>33600000</v>
      </c>
      <c r="F10" s="301">
        <f t="shared" si="0"/>
        <v>8400000</v>
      </c>
      <c r="G10" s="302">
        <v>42000000</v>
      </c>
      <c r="H10" s="303" t="s">
        <v>275</v>
      </c>
      <c r="I10" s="377"/>
      <c r="J10" s="380"/>
      <c r="K10" s="357"/>
      <c r="L10" s="383"/>
    </row>
    <row r="11" spans="1:12" s="258" customFormat="1" ht="123.75">
      <c r="A11" s="330" t="s">
        <v>122</v>
      </c>
      <c r="B11" s="300" t="s">
        <v>123</v>
      </c>
      <c r="C11" s="299" t="s">
        <v>252</v>
      </c>
      <c r="D11" s="299" t="s">
        <v>286</v>
      </c>
      <c r="E11" s="304">
        <v>40000000</v>
      </c>
      <c r="F11" s="301">
        <f t="shared" si="0"/>
        <v>10000000</v>
      </c>
      <c r="G11" s="302">
        <v>50000000</v>
      </c>
      <c r="H11" s="303" t="s">
        <v>276</v>
      </c>
      <c r="I11" s="377"/>
      <c r="J11" s="380"/>
      <c r="K11" s="357"/>
      <c r="L11" s="383"/>
    </row>
    <row r="12" spans="1:12" s="258" customFormat="1" ht="96">
      <c r="A12" s="331" t="s">
        <v>232</v>
      </c>
      <c r="B12" s="300" t="s">
        <v>238</v>
      </c>
      <c r="C12" s="299" t="s">
        <v>252</v>
      </c>
      <c r="D12" s="299" t="s">
        <v>259</v>
      </c>
      <c r="E12" s="304">
        <v>128000000</v>
      </c>
      <c r="F12" s="301">
        <f t="shared" si="0"/>
        <v>32000000</v>
      </c>
      <c r="G12" s="302">
        <v>160000000</v>
      </c>
      <c r="H12" s="303" t="s">
        <v>258</v>
      </c>
      <c r="I12" s="377"/>
      <c r="J12" s="380"/>
      <c r="K12" s="357"/>
      <c r="L12" s="383"/>
    </row>
    <row r="13" spans="1:12" s="258" customFormat="1" ht="93" customHeight="1">
      <c r="A13" s="331" t="s">
        <v>261</v>
      </c>
      <c r="B13" s="300" t="s">
        <v>262</v>
      </c>
      <c r="C13" s="299" t="s">
        <v>252</v>
      </c>
      <c r="D13" s="299" t="s">
        <v>263</v>
      </c>
      <c r="E13" s="304">
        <v>118000000</v>
      </c>
      <c r="F13" s="301">
        <f t="shared" si="0"/>
        <v>42000000</v>
      </c>
      <c r="G13" s="302">
        <v>160000000</v>
      </c>
      <c r="H13" s="303" t="s">
        <v>260</v>
      </c>
      <c r="I13" s="377"/>
      <c r="J13" s="380"/>
      <c r="K13" s="357"/>
      <c r="L13" s="383"/>
    </row>
    <row r="14" spans="1:12" s="258" customFormat="1" ht="151.5">
      <c r="A14" s="330" t="s">
        <v>109</v>
      </c>
      <c r="B14" s="300" t="s">
        <v>112</v>
      </c>
      <c r="C14" s="299" t="s">
        <v>252</v>
      </c>
      <c r="D14" s="299" t="s">
        <v>268</v>
      </c>
      <c r="E14" s="304">
        <v>27200000</v>
      </c>
      <c r="F14" s="301">
        <f t="shared" si="0"/>
        <v>6800000</v>
      </c>
      <c r="G14" s="302">
        <v>34000000</v>
      </c>
      <c r="H14" s="303" t="s">
        <v>279</v>
      </c>
      <c r="I14" s="377"/>
      <c r="J14" s="380"/>
      <c r="K14" s="357"/>
      <c r="L14" s="383"/>
    </row>
    <row r="15" spans="1:12" s="258" customFormat="1" ht="23.25" customHeight="1" thickBot="1">
      <c r="A15" s="374" t="s">
        <v>292</v>
      </c>
      <c r="B15" s="375"/>
      <c r="C15" s="375"/>
      <c r="D15" s="375"/>
      <c r="E15" s="324">
        <f>SUM(E7:E14)</f>
        <v>580782942</v>
      </c>
      <c r="F15" s="324">
        <f>SUM(F7:F14)</f>
        <v>257217058</v>
      </c>
      <c r="G15" s="324">
        <f>SUM(G7:G14)</f>
        <v>838000000</v>
      </c>
      <c r="H15" s="328"/>
      <c r="I15" s="378"/>
      <c r="J15" s="381"/>
      <c r="K15" s="354"/>
      <c r="L15" s="384"/>
    </row>
    <row r="16" spans="1:12" s="258" customFormat="1" ht="41.25">
      <c r="A16" s="308" t="s">
        <v>214</v>
      </c>
      <c r="B16" s="309" t="s">
        <v>175</v>
      </c>
      <c r="C16" s="310" t="s">
        <v>269</v>
      </c>
      <c r="D16" s="310" t="s">
        <v>120</v>
      </c>
      <c r="E16" s="311">
        <v>3896000</v>
      </c>
      <c r="F16" s="312">
        <f>SUM(G16-E16)</f>
        <v>974000</v>
      </c>
      <c r="G16" s="313">
        <v>4870000</v>
      </c>
      <c r="H16" s="309" t="s">
        <v>284</v>
      </c>
      <c r="I16" s="366">
        <v>4</v>
      </c>
      <c r="J16" s="347">
        <v>644492</v>
      </c>
      <c r="K16" s="347">
        <v>333883</v>
      </c>
      <c r="L16" s="358">
        <f>K16/J16*100</f>
        <v>51.805608137882246</v>
      </c>
    </row>
    <row r="17" spans="1:12" s="258" customFormat="1" ht="23.25" customHeight="1" thickBot="1">
      <c r="A17" s="360" t="s">
        <v>292</v>
      </c>
      <c r="B17" s="361"/>
      <c r="C17" s="361"/>
      <c r="D17" s="362"/>
      <c r="E17" s="314">
        <f>SUM(E16)</f>
        <v>3896000</v>
      </c>
      <c r="F17" s="314">
        <f>SUM(F16)</f>
        <v>974000</v>
      </c>
      <c r="G17" s="315">
        <f>SUM(G16)</f>
        <v>4870000</v>
      </c>
      <c r="H17" s="316"/>
      <c r="I17" s="367"/>
      <c r="J17" s="348"/>
      <c r="K17" s="348"/>
      <c r="L17" s="359"/>
    </row>
    <row r="18" spans="1:12" s="258" customFormat="1" ht="192.75">
      <c r="A18" s="317" t="s">
        <v>107</v>
      </c>
      <c r="B18" s="318" t="s">
        <v>110</v>
      </c>
      <c r="C18" s="319" t="s">
        <v>265</v>
      </c>
      <c r="D18" s="319" t="s">
        <v>266</v>
      </c>
      <c r="E18" s="320">
        <v>17600000</v>
      </c>
      <c r="F18" s="321">
        <f>SUM(G18-E18)</f>
        <v>4400000</v>
      </c>
      <c r="G18" s="322">
        <v>22000000</v>
      </c>
      <c r="H18" s="323" t="s">
        <v>278</v>
      </c>
      <c r="I18" s="355">
        <v>5</v>
      </c>
      <c r="J18" s="353">
        <v>414865</v>
      </c>
      <c r="K18" s="353">
        <v>158360</v>
      </c>
      <c r="L18" s="351">
        <f>K18/J18*100</f>
        <v>38.17145336434744</v>
      </c>
    </row>
    <row r="19" spans="1:12" s="258" customFormat="1" ht="23.25" customHeight="1" thickBot="1">
      <c r="A19" s="363" t="s">
        <v>292</v>
      </c>
      <c r="B19" s="364"/>
      <c r="C19" s="364"/>
      <c r="D19" s="365"/>
      <c r="E19" s="324">
        <f>SUM(E18)</f>
        <v>17600000</v>
      </c>
      <c r="F19" s="324">
        <f>SUM(F18)</f>
        <v>4400000</v>
      </c>
      <c r="G19" s="325">
        <f>SUM(G18)</f>
        <v>22000000</v>
      </c>
      <c r="H19" s="326"/>
      <c r="I19" s="356"/>
      <c r="J19" s="354"/>
      <c r="K19" s="354"/>
      <c r="L19" s="352"/>
    </row>
    <row r="20" spans="1:12" s="258" customFormat="1" ht="123.75">
      <c r="A20" s="329" t="s">
        <v>108</v>
      </c>
      <c r="B20" s="309" t="s">
        <v>111</v>
      </c>
      <c r="C20" s="310" t="s">
        <v>251</v>
      </c>
      <c r="D20" s="310" t="s">
        <v>267</v>
      </c>
      <c r="E20" s="311">
        <v>59722600</v>
      </c>
      <c r="F20" s="312">
        <f>SUM(G20-E20)</f>
        <v>12277400</v>
      </c>
      <c r="G20" s="313">
        <v>72000000</v>
      </c>
      <c r="H20" s="309" t="s">
        <v>277</v>
      </c>
      <c r="I20" s="366">
        <v>6</v>
      </c>
      <c r="J20" s="347">
        <v>268852</v>
      </c>
      <c r="K20" s="347">
        <v>83082</v>
      </c>
      <c r="L20" s="358">
        <f>K20/J20*100</f>
        <v>30.902503979884845</v>
      </c>
    </row>
    <row r="21" spans="1:12" s="258" customFormat="1" ht="24" customHeight="1" thickBot="1">
      <c r="A21" s="360" t="s">
        <v>292</v>
      </c>
      <c r="B21" s="361"/>
      <c r="C21" s="361"/>
      <c r="D21" s="362"/>
      <c r="E21" s="314">
        <f>SUM(E20)</f>
        <v>59722600</v>
      </c>
      <c r="F21" s="314">
        <f>SUM(F20)</f>
        <v>12277400</v>
      </c>
      <c r="G21" s="315">
        <f>SUM(G20)</f>
        <v>72000000</v>
      </c>
      <c r="H21" s="316"/>
      <c r="I21" s="367"/>
      <c r="J21" s="348"/>
      <c r="K21" s="348"/>
      <c r="L21" s="359"/>
    </row>
    <row r="22" spans="1:12" s="258" customFormat="1" ht="179.25">
      <c r="A22" s="317" t="s">
        <v>202</v>
      </c>
      <c r="B22" s="318" t="s">
        <v>282</v>
      </c>
      <c r="C22" s="319" t="s">
        <v>255</v>
      </c>
      <c r="D22" s="319" t="s">
        <v>254</v>
      </c>
      <c r="E22" s="320">
        <v>500000</v>
      </c>
      <c r="F22" s="321">
        <f>SUM(G22-E22)</f>
        <v>2500000</v>
      </c>
      <c r="G22" s="322">
        <v>3000000</v>
      </c>
      <c r="H22" s="323" t="s">
        <v>280</v>
      </c>
      <c r="I22" s="355">
        <v>7</v>
      </c>
      <c r="J22" s="353">
        <v>266450</v>
      </c>
      <c r="K22" s="353">
        <v>85186</v>
      </c>
      <c r="L22" s="351">
        <f>K22/J22*100</f>
        <v>31.970726215049726</v>
      </c>
    </row>
    <row r="23" spans="1:12" s="258" customFormat="1" ht="24" customHeight="1" thickBot="1">
      <c r="A23" s="363" t="s">
        <v>292</v>
      </c>
      <c r="B23" s="364"/>
      <c r="C23" s="364"/>
      <c r="D23" s="365"/>
      <c r="E23" s="324">
        <f>SUM(E22)</f>
        <v>500000</v>
      </c>
      <c r="F23" s="324">
        <f>SUM(F22)</f>
        <v>2500000</v>
      </c>
      <c r="G23" s="325">
        <f>SUM(G22)</f>
        <v>3000000</v>
      </c>
      <c r="H23" s="326"/>
      <c r="I23" s="356"/>
      <c r="J23" s="354"/>
      <c r="K23" s="354"/>
      <c r="L23" s="352"/>
    </row>
    <row r="24" spans="1:12" s="258" customFormat="1" ht="220.5">
      <c r="A24" s="308" t="s">
        <v>222</v>
      </c>
      <c r="B24" s="309" t="s">
        <v>283</v>
      </c>
      <c r="C24" s="310" t="s">
        <v>252</v>
      </c>
      <c r="D24" s="310" t="s">
        <v>253</v>
      </c>
      <c r="E24" s="311">
        <v>10500000</v>
      </c>
      <c r="F24" s="312">
        <f>SUM(G24-E24)</f>
        <v>28000000</v>
      </c>
      <c r="G24" s="313">
        <v>38500000</v>
      </c>
      <c r="H24" s="309" t="s">
        <v>281</v>
      </c>
      <c r="I24" s="370">
        <v>8</v>
      </c>
      <c r="J24" s="349">
        <v>813360</v>
      </c>
      <c r="K24" s="347">
        <v>369167</v>
      </c>
      <c r="L24" s="358">
        <f>K24/J24*100</f>
        <v>45.38789711812727</v>
      </c>
    </row>
    <row r="25" spans="1:12" ht="15.75" thickBot="1">
      <c r="A25" s="368" t="s">
        <v>292</v>
      </c>
      <c r="B25" s="369"/>
      <c r="C25" s="369"/>
      <c r="D25" s="369"/>
      <c r="E25" s="314">
        <f>SUM(E24)</f>
        <v>10500000</v>
      </c>
      <c r="F25" s="314">
        <f>SUM(F24)</f>
        <v>28000000</v>
      </c>
      <c r="G25" s="315">
        <f>SUM(G24)</f>
        <v>38500000</v>
      </c>
      <c r="H25" s="316"/>
      <c r="I25" s="371"/>
      <c r="J25" s="350"/>
      <c r="K25" s="348"/>
      <c r="L25" s="359"/>
    </row>
  </sheetData>
  <sheetProtection/>
  <mergeCells count="40">
    <mergeCell ref="A4:D4"/>
    <mergeCell ref="I3:I4"/>
    <mergeCell ref="J3:J4"/>
    <mergeCell ref="L24:L25"/>
    <mergeCell ref="A6:D6"/>
    <mergeCell ref="I5:I6"/>
    <mergeCell ref="J5:J6"/>
    <mergeCell ref="L3:L4"/>
    <mergeCell ref="K5:K6"/>
    <mergeCell ref="K16:K17"/>
    <mergeCell ref="A23:D23"/>
    <mergeCell ref="A25:D25"/>
    <mergeCell ref="I24:I25"/>
    <mergeCell ref="I18:I19"/>
    <mergeCell ref="L5:L6"/>
    <mergeCell ref="A15:D15"/>
    <mergeCell ref="I7:I15"/>
    <mergeCell ref="J7:J15"/>
    <mergeCell ref="L7:L15"/>
    <mergeCell ref="I20:I21"/>
    <mergeCell ref="J20:J21"/>
    <mergeCell ref="L20:L21"/>
    <mergeCell ref="A17:D17"/>
    <mergeCell ref="A21:D21"/>
    <mergeCell ref="A19:D19"/>
    <mergeCell ref="J18:J19"/>
    <mergeCell ref="L18:L19"/>
    <mergeCell ref="I16:I17"/>
    <mergeCell ref="J16:J17"/>
    <mergeCell ref="L16:L17"/>
    <mergeCell ref="K20:K21"/>
    <mergeCell ref="J24:J25"/>
    <mergeCell ref="L22:L23"/>
    <mergeCell ref="J22:J23"/>
    <mergeCell ref="I22:I23"/>
    <mergeCell ref="K3:K4"/>
    <mergeCell ref="K7:K15"/>
    <mergeCell ref="K18:K19"/>
    <mergeCell ref="K22:K23"/>
    <mergeCell ref="K24:K25"/>
  </mergeCells>
  <printOptions/>
  <pageMargins left="0.7" right="0.7" top="0.75" bottom="0.75" header="0.3" footer="0.3"/>
  <pageSetup fitToHeight="0" fitToWidth="1"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selection activeCell="B35" sqref="B35"/>
    </sheetView>
  </sheetViews>
  <sheetFormatPr defaultColWidth="9.140625" defaultRowHeight="12.75"/>
  <cols>
    <col min="1" max="1" width="17.7109375" style="254" customWidth="1"/>
    <col min="2" max="2" width="59.140625" style="258" customWidth="1"/>
    <col min="3" max="3" width="20.140625" style="254" customWidth="1"/>
    <col min="4" max="4" width="25.140625" style="254" customWidth="1"/>
    <col min="5" max="5" width="20.28125" style="261" customWidth="1"/>
    <col min="6" max="6" width="15.28125" style="0" customWidth="1"/>
    <col min="7" max="7" width="70.421875" style="0" customWidth="1"/>
  </cols>
  <sheetData>
    <row r="1" spans="1:5" ht="12.75">
      <c r="A1" s="250"/>
      <c r="B1" s="278"/>
      <c r="C1" s="250"/>
      <c r="D1" s="250"/>
      <c r="E1" s="259"/>
    </row>
    <row r="2" spans="1:5" ht="12.75">
      <c r="A2" s="250"/>
      <c r="B2" s="278"/>
      <c r="C2" s="250"/>
      <c r="D2" s="250"/>
      <c r="E2" s="259"/>
    </row>
    <row r="3" spans="1:5" ht="12.75">
      <c r="A3" s="250"/>
      <c r="B3" s="278"/>
      <c r="C3" s="250"/>
      <c r="D3" s="250"/>
      <c r="E3" s="259"/>
    </row>
    <row r="4" spans="1:7" ht="26.25">
      <c r="A4" s="255" t="s">
        <v>243</v>
      </c>
      <c r="B4" s="291" t="s">
        <v>244</v>
      </c>
      <c r="C4" s="255" t="s">
        <v>246</v>
      </c>
      <c r="D4" s="255" t="s">
        <v>247</v>
      </c>
      <c r="E4" s="262" t="s">
        <v>264</v>
      </c>
      <c r="F4" s="257" t="s">
        <v>245</v>
      </c>
      <c r="G4" s="255" t="s">
        <v>257</v>
      </c>
    </row>
    <row r="5" spans="1:6" ht="12.75">
      <c r="A5" s="253"/>
      <c r="B5" s="279"/>
      <c r="C5" s="251"/>
      <c r="D5" s="251"/>
      <c r="E5" s="260"/>
      <c r="F5" s="256"/>
    </row>
    <row r="6" spans="1:6" ht="12.75">
      <c r="A6" s="251" t="s">
        <v>81</v>
      </c>
      <c r="B6" s="279" t="s">
        <v>82</v>
      </c>
      <c r="C6" s="251"/>
      <c r="D6" s="251"/>
      <c r="E6" s="260"/>
      <c r="F6" s="256"/>
    </row>
    <row r="7" spans="1:6" ht="12.75">
      <c r="A7" s="251" t="s">
        <v>242</v>
      </c>
      <c r="B7" s="279" t="s">
        <v>168</v>
      </c>
      <c r="C7" s="251"/>
      <c r="D7" s="251"/>
      <c r="E7" s="260"/>
      <c r="F7" s="256"/>
    </row>
    <row r="8" spans="1:6" ht="12.75">
      <c r="A8" s="253"/>
      <c r="B8" s="279" t="s">
        <v>167</v>
      </c>
      <c r="C8" s="251"/>
      <c r="D8" s="251"/>
      <c r="E8" s="260"/>
      <c r="F8" s="256"/>
    </row>
    <row r="9" spans="1:6" ht="12.75">
      <c r="A9" s="251" t="s">
        <v>94</v>
      </c>
      <c r="B9" s="279" t="s">
        <v>95</v>
      </c>
      <c r="C9" s="251"/>
      <c r="D9" s="251"/>
      <c r="E9" s="260"/>
      <c r="F9" s="256"/>
    </row>
    <row r="10" spans="1:6" ht="12.75">
      <c r="A10" s="251" t="s">
        <v>96</v>
      </c>
      <c r="B10" s="279" t="s">
        <v>98</v>
      </c>
      <c r="C10" s="251"/>
      <c r="D10" s="251"/>
      <c r="E10" s="260"/>
      <c r="F10" s="256"/>
    </row>
    <row r="11" spans="1:6" ht="12.75">
      <c r="A11" s="251" t="s">
        <v>97</v>
      </c>
      <c r="B11" s="279" t="s">
        <v>99</v>
      </c>
      <c r="C11" s="251"/>
      <c r="D11" s="251"/>
      <c r="E11" s="260"/>
      <c r="F11" s="256"/>
    </row>
    <row r="12" spans="1:6" ht="12.75">
      <c r="A12" s="252" t="s">
        <v>221</v>
      </c>
      <c r="B12" s="279" t="s">
        <v>174</v>
      </c>
      <c r="C12" s="251"/>
      <c r="D12" s="251"/>
      <c r="E12" s="260"/>
      <c r="F12" s="256"/>
    </row>
    <row r="13" spans="1:6" ht="12.75">
      <c r="A13" s="252" t="s">
        <v>230</v>
      </c>
      <c r="B13" s="279" t="s">
        <v>229</v>
      </c>
      <c r="C13" s="251"/>
      <c r="D13" s="251"/>
      <c r="E13" s="260"/>
      <c r="F13" s="256"/>
    </row>
    <row r="14" spans="1:6" ht="12.75">
      <c r="A14" s="252" t="s">
        <v>231</v>
      </c>
      <c r="B14" s="279" t="s">
        <v>234</v>
      </c>
      <c r="C14" s="251"/>
      <c r="D14" s="251"/>
      <c r="E14" s="260"/>
      <c r="F14" s="256"/>
    </row>
    <row r="15" spans="1:6" ht="12.75">
      <c r="A15" s="252" t="s">
        <v>81</v>
      </c>
      <c r="B15" s="279" t="s">
        <v>235</v>
      </c>
      <c r="C15" s="251"/>
      <c r="D15" s="251"/>
      <c r="E15" s="260"/>
      <c r="F15" s="256"/>
    </row>
    <row r="16" spans="1:6" ht="12.75">
      <c r="A16" s="252" t="s">
        <v>79</v>
      </c>
      <c r="B16" s="279" t="s">
        <v>236</v>
      </c>
      <c r="C16" s="251"/>
      <c r="D16" s="251"/>
      <c r="E16" s="260"/>
      <c r="F16" s="256"/>
    </row>
    <row r="17" spans="1:6" ht="12.75">
      <c r="A17" s="252" t="s">
        <v>73</v>
      </c>
      <c r="B17" s="279" t="s">
        <v>237</v>
      </c>
      <c r="C17" s="251"/>
      <c r="D17" s="251"/>
      <c r="E17" s="260"/>
      <c r="F17" s="256"/>
    </row>
    <row r="18" spans="1:6" ht="12.75">
      <c r="A18" s="252" t="s">
        <v>230</v>
      </c>
      <c r="B18" s="279"/>
      <c r="C18" s="251"/>
      <c r="D18" s="251"/>
      <c r="E18" s="260"/>
      <c r="F18" s="256"/>
    </row>
    <row r="21" ht="12.75">
      <c r="A21" s="267" t="s">
        <v>150</v>
      </c>
    </row>
    <row r="22" spans="1:2" ht="12.75">
      <c r="A22" s="263" t="s">
        <v>205</v>
      </c>
      <c r="B22" s="280" t="s">
        <v>176</v>
      </c>
    </row>
    <row r="23" spans="1:2" ht="12.75">
      <c r="A23" s="263" t="s">
        <v>206</v>
      </c>
      <c r="B23" s="280" t="s">
        <v>177</v>
      </c>
    </row>
    <row r="24" spans="1:2" ht="12.75">
      <c r="A24" s="263" t="s">
        <v>207</v>
      </c>
      <c r="B24" s="280" t="s">
        <v>183</v>
      </c>
    </row>
    <row r="25" spans="1:2" ht="12.75">
      <c r="A25" s="263" t="s">
        <v>208</v>
      </c>
      <c r="B25" s="280" t="s">
        <v>178</v>
      </c>
    </row>
    <row r="26" spans="1:2" ht="12.75">
      <c r="A26" s="263" t="s">
        <v>209</v>
      </c>
      <c r="B26" s="280" t="s">
        <v>179</v>
      </c>
    </row>
    <row r="27" spans="1:2" ht="12.75">
      <c r="A27" s="263" t="s">
        <v>210</v>
      </c>
      <c r="B27" s="280" t="s">
        <v>119</v>
      </c>
    </row>
    <row r="28" spans="1:2" ht="12.75">
      <c r="A28" s="263" t="s">
        <v>211</v>
      </c>
      <c r="B28" s="280" t="s">
        <v>116</v>
      </c>
    </row>
    <row r="29" spans="1:2" ht="12.75">
      <c r="A29" s="263" t="s">
        <v>212</v>
      </c>
      <c r="B29" s="280" t="s">
        <v>180</v>
      </c>
    </row>
    <row r="30" spans="1:2" ht="12.75">
      <c r="A30" s="263" t="s">
        <v>213</v>
      </c>
      <c r="B30" s="280" t="s">
        <v>181</v>
      </c>
    </row>
    <row r="31" spans="1:2" ht="12.75">
      <c r="A31" s="264"/>
      <c r="B31" s="280" t="s">
        <v>116</v>
      </c>
    </row>
    <row r="32" spans="1:2" ht="12.75">
      <c r="A32" s="264"/>
      <c r="B32" s="280" t="s">
        <v>132</v>
      </c>
    </row>
    <row r="33" spans="1:2" ht="12.75">
      <c r="A33" s="264"/>
      <c r="B33" s="280" t="s">
        <v>182</v>
      </c>
    </row>
    <row r="34" spans="1:2" ht="12.75">
      <c r="A34" s="264"/>
      <c r="B34" s="280" t="s">
        <v>184</v>
      </c>
    </row>
    <row r="35" spans="1:2" ht="12.75">
      <c r="A35" s="264"/>
      <c r="B35" s="280" t="s">
        <v>176</v>
      </c>
    </row>
    <row r="36" spans="1:2" ht="12.75">
      <c r="A36" s="264"/>
      <c r="B36" s="280" t="s">
        <v>183</v>
      </c>
    </row>
    <row r="37" spans="1:2" ht="12.75">
      <c r="A37" s="265"/>
      <c r="B37" s="281" t="s">
        <v>178</v>
      </c>
    </row>
    <row r="38" spans="1:2" ht="12.75">
      <c r="A38" s="267" t="s">
        <v>226</v>
      </c>
      <c r="B38" s="282" t="s">
        <v>239</v>
      </c>
    </row>
    <row r="39" spans="1:2" ht="12.75">
      <c r="A39" s="264"/>
      <c r="B39" s="280" t="s">
        <v>176</v>
      </c>
    </row>
    <row r="40" spans="1:2" ht="12.75">
      <c r="A40" s="264"/>
      <c r="B40" s="280" t="s">
        <v>177</v>
      </c>
    </row>
    <row r="41" spans="1:2" ht="12.75">
      <c r="A41" s="264"/>
      <c r="B41" s="280" t="s">
        <v>183</v>
      </c>
    </row>
    <row r="42" spans="1:2" ht="12.75">
      <c r="A42" s="264"/>
      <c r="B42" s="280" t="s">
        <v>179</v>
      </c>
    </row>
    <row r="43" spans="1:2" ht="12.75">
      <c r="A43" s="264"/>
      <c r="B43" s="280" t="s">
        <v>119</v>
      </c>
    </row>
    <row r="44" spans="1:2" ht="12.75">
      <c r="A44" s="264"/>
      <c r="B44" s="280" t="s">
        <v>116</v>
      </c>
    </row>
    <row r="45" spans="1:2" ht="12.75">
      <c r="A45" s="264"/>
      <c r="B45" s="280" t="s">
        <v>116</v>
      </c>
    </row>
    <row r="46" spans="1:2" ht="12.75">
      <c r="A46" s="264"/>
      <c r="B46" s="280" t="s">
        <v>116</v>
      </c>
    </row>
    <row r="47" spans="1:2" ht="12.75">
      <c r="A47" s="264"/>
      <c r="B47" s="280" t="s">
        <v>118</v>
      </c>
    </row>
    <row r="48" spans="1:2" ht="12.75">
      <c r="A48" s="264"/>
      <c r="B48" s="280" t="s">
        <v>184</v>
      </c>
    </row>
    <row r="49" spans="1:2" ht="12.75">
      <c r="A49" s="264"/>
      <c r="B49" s="280" t="s">
        <v>115</v>
      </c>
    </row>
    <row r="50" spans="1:2" ht="12.75">
      <c r="A50" s="264"/>
      <c r="B50" s="280" t="s">
        <v>114</v>
      </c>
    </row>
    <row r="51" spans="1:2" ht="12.75">
      <c r="A51" s="264"/>
      <c r="B51" s="280" t="s">
        <v>113</v>
      </c>
    </row>
    <row r="52" spans="1:2" ht="12.75">
      <c r="A52" s="265"/>
      <c r="B52" s="281" t="s">
        <v>240</v>
      </c>
    </row>
    <row r="53" spans="1:2" ht="12.75">
      <c r="A53" s="269" t="s">
        <v>149</v>
      </c>
      <c r="B53" s="283"/>
    </row>
    <row r="54" spans="1:2" ht="12.75">
      <c r="A54" s="264" t="s">
        <v>204</v>
      </c>
      <c r="B54" s="280" t="s">
        <v>191</v>
      </c>
    </row>
    <row r="55" spans="1:2" ht="12.75">
      <c r="A55" s="264"/>
      <c r="B55" s="280" t="s">
        <v>192</v>
      </c>
    </row>
    <row r="56" spans="1:2" ht="12.75">
      <c r="A56" s="264"/>
      <c r="B56" s="280" t="s">
        <v>193</v>
      </c>
    </row>
    <row r="57" spans="1:2" ht="12.75">
      <c r="A57" s="264"/>
      <c r="B57" s="280" t="s">
        <v>194</v>
      </c>
    </row>
    <row r="58" spans="1:2" ht="12.75">
      <c r="A58" s="268"/>
      <c r="B58" s="283" t="s">
        <v>195</v>
      </c>
    </row>
    <row r="59" spans="1:2" ht="12.75">
      <c r="A59" s="269" t="s">
        <v>223</v>
      </c>
      <c r="B59" s="282" t="s">
        <v>224</v>
      </c>
    </row>
    <row r="60" spans="1:2" ht="12.75">
      <c r="A60" s="270"/>
      <c r="B60" s="280" t="s">
        <v>191</v>
      </c>
    </row>
    <row r="61" spans="1:2" ht="12.75">
      <c r="A61" s="270"/>
      <c r="B61" s="280" t="s">
        <v>192</v>
      </c>
    </row>
    <row r="62" spans="1:2" ht="12.75">
      <c r="A62" s="270"/>
      <c r="B62" s="280" t="s">
        <v>193</v>
      </c>
    </row>
    <row r="63" spans="1:2" ht="12.75">
      <c r="A63" s="270"/>
      <c r="B63" s="280" t="s">
        <v>194</v>
      </c>
    </row>
    <row r="64" spans="1:2" ht="12.75">
      <c r="A64" s="271"/>
      <c r="B64" s="281" t="s">
        <v>195</v>
      </c>
    </row>
    <row r="65" spans="1:2" ht="12.75">
      <c r="A65" s="272" t="s">
        <v>145</v>
      </c>
      <c r="B65" s="284" t="s">
        <v>144</v>
      </c>
    </row>
    <row r="66" spans="1:2" ht="12.75">
      <c r="A66" s="273"/>
      <c r="B66" s="285" t="s">
        <v>140</v>
      </c>
    </row>
    <row r="67" spans="1:2" ht="12.75">
      <c r="A67" s="99"/>
      <c r="B67" s="286" t="s">
        <v>139</v>
      </c>
    </row>
    <row r="68" spans="1:2" ht="12.75">
      <c r="A68" s="99"/>
      <c r="B68" s="287" t="s">
        <v>138</v>
      </c>
    </row>
    <row r="69" spans="1:2" ht="12.75">
      <c r="A69" s="99"/>
      <c r="B69" s="287" t="s">
        <v>143</v>
      </c>
    </row>
    <row r="70" spans="1:2" ht="12.75">
      <c r="A70" s="271"/>
      <c r="B70" s="288" t="s">
        <v>142</v>
      </c>
    </row>
    <row r="71" spans="1:2" ht="12.75">
      <c r="A71" s="212" t="s">
        <v>141</v>
      </c>
      <c r="B71" s="289" t="s">
        <v>137</v>
      </c>
    </row>
    <row r="72" spans="1:2" ht="12.75">
      <c r="A72" s="274"/>
      <c r="B72" s="286" t="s">
        <v>140</v>
      </c>
    </row>
    <row r="73" spans="1:2" ht="12.75">
      <c r="A73" s="274"/>
      <c r="B73" s="286" t="s">
        <v>139</v>
      </c>
    </row>
    <row r="74" spans="1:2" ht="12.75">
      <c r="A74" s="275"/>
      <c r="B74" s="290" t="s">
        <v>138</v>
      </c>
    </row>
    <row r="75" spans="1:2" ht="12.75">
      <c r="A75" s="267" t="s">
        <v>148</v>
      </c>
      <c r="B75" s="282" t="s">
        <v>154</v>
      </c>
    </row>
    <row r="76" spans="1:2" ht="12.75">
      <c r="A76" s="264"/>
      <c r="B76" s="280" t="s">
        <v>185</v>
      </c>
    </row>
    <row r="77" spans="1:2" ht="12.75">
      <c r="A77" s="264"/>
      <c r="B77" s="280" t="s">
        <v>186</v>
      </c>
    </row>
    <row r="78" spans="1:2" ht="12.75">
      <c r="A78" s="264"/>
      <c r="B78" s="280" t="s">
        <v>187</v>
      </c>
    </row>
    <row r="79" spans="1:2" ht="12.75">
      <c r="A79" s="264"/>
      <c r="B79" s="280" t="s">
        <v>130</v>
      </c>
    </row>
    <row r="80" spans="1:2" ht="12.75">
      <c r="A80" s="264"/>
      <c r="B80" s="280" t="s">
        <v>188</v>
      </c>
    </row>
    <row r="81" spans="1:2" ht="12.75">
      <c r="A81" s="264"/>
      <c r="B81" s="280" t="s">
        <v>189</v>
      </c>
    </row>
    <row r="82" spans="1:2" ht="12.75">
      <c r="A82" s="265"/>
      <c r="B82" s="281" t="s">
        <v>190</v>
      </c>
    </row>
    <row r="83" ht="12.75">
      <c r="A83" s="267" t="s">
        <v>135</v>
      </c>
    </row>
    <row r="84" spans="1:2" ht="14.25">
      <c r="A84" s="276" t="s">
        <v>134</v>
      </c>
      <c r="B84" s="280" t="s">
        <v>117</v>
      </c>
    </row>
    <row r="85" spans="1:2" ht="14.25">
      <c r="A85" s="276" t="s">
        <v>133</v>
      </c>
      <c r="B85" s="280" t="s">
        <v>132</v>
      </c>
    </row>
    <row r="86" spans="1:2" ht="14.25">
      <c r="A86" s="277" t="s">
        <v>131</v>
      </c>
      <c r="B86" s="283" t="s">
        <v>130</v>
      </c>
    </row>
    <row r="87" spans="1:2" ht="12.75">
      <c r="A87" s="267" t="s">
        <v>147</v>
      </c>
      <c r="B87" s="282" t="s">
        <v>153</v>
      </c>
    </row>
    <row r="88" spans="1:2" ht="12.75">
      <c r="A88" s="263" t="s">
        <v>134</v>
      </c>
      <c r="B88" s="280" t="s">
        <v>117</v>
      </c>
    </row>
    <row r="89" spans="1:2" ht="12.75">
      <c r="A89" s="263" t="s">
        <v>133</v>
      </c>
      <c r="B89" s="280" t="s">
        <v>132</v>
      </c>
    </row>
    <row r="90" spans="1:2" ht="12.75">
      <c r="A90" s="266" t="s">
        <v>136</v>
      </c>
      <c r="B90" s="281"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Quartely Progress Review Template</dc:title>
  <dc:subject>Quarterly Progress Report Analysis</dc:subject>
  <dc:creator>donovan.vincent</dc:creator>
  <cp:keywords/>
  <dc:description/>
  <cp:lastModifiedBy>Sadlowski, Jin</cp:lastModifiedBy>
  <cp:lastPrinted>2014-03-18T17:05:37Z</cp:lastPrinted>
  <dcterms:created xsi:type="dcterms:W3CDTF">2007-03-21T13:05:51Z</dcterms:created>
  <dcterms:modified xsi:type="dcterms:W3CDTF">2014-03-19T19:02:20Z</dcterms:modified>
  <cp:category/>
  <cp:version/>
  <cp:contentType/>
  <cp:contentStatus/>
</cp:coreProperties>
</file>