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45" tabRatio="936" activeTab="1"/>
  </bookViews>
  <sheets>
    <sheet name="Info &amp; Totals" sheetId="1" r:id="rId1"/>
    <sheet name="Worksheets" sheetId="2" r:id="rId2"/>
    <sheet name="Natatorium" sheetId="3" r:id="rId3"/>
    <sheet name="Blank" sheetId="4" r:id="rId4"/>
  </sheets>
  <definedNames>
    <definedName name="CanUseCalculatedIntuition">#REF!</definedName>
    <definedName name="CTCoreBrackets">#REF!</definedName>
    <definedName name="CTCoreSF">#REF!</definedName>
    <definedName name="CTProgramBrackets">#REF!</definedName>
    <definedName name="CTProgramSF">#REF!</definedName>
    <definedName name="CurrentYear" localSheetId="3">#REF!</definedName>
    <definedName name="CurrentYear" localSheetId="0">#REF!</definedName>
    <definedName name="CurrentYear" localSheetId="2">#REF!</definedName>
    <definedName name="CurrentYear">#REF!</definedName>
    <definedName name="ElementaryBrackets">#REF!</definedName>
    <definedName name="ElementarySF">#REF!</definedName>
    <definedName name="EMBrackets">#REF!</definedName>
    <definedName name="EMHBrackets">#REF!</definedName>
    <definedName name="HighBrackets">#REF!</definedName>
    <definedName name="HighSF">#REF!</definedName>
    <definedName name="MHBrackets">#REF!</definedName>
    <definedName name="MiddleBrackets">#REF!</definedName>
    <definedName name="MiddleSF">#REF!</definedName>
    <definedName name="_xlnm.Print_Area" localSheetId="0">'Info &amp; Totals'!$A$1:$K$70</definedName>
    <definedName name="_xlnm.Print_Area" localSheetId="2">'Natatorium'!$A$1:$V$52</definedName>
    <definedName name="_xlnm.Print_Area" localSheetId="1">'Worksheets'!$B$1:$V$257</definedName>
  </definedNames>
  <calcPr fullCalcOnLoad="1"/>
</workbook>
</file>

<file path=xl/sharedStrings.xml><?xml version="1.0" encoding="utf-8"?>
<sst xmlns="http://schemas.openxmlformats.org/spreadsheetml/2006/main" count="1083" uniqueCount="302">
  <si>
    <t>Family Restroom</t>
  </si>
  <si>
    <t>Building Services</t>
  </si>
  <si>
    <t>Food Service Total</t>
  </si>
  <si>
    <t>Workroom</t>
  </si>
  <si>
    <t>Custodial Office</t>
  </si>
  <si>
    <t>Telecommunications Room (TR)</t>
  </si>
  <si>
    <t>Media Specialist Office</t>
  </si>
  <si>
    <t>Workroom/Storage</t>
  </si>
  <si>
    <t xml:space="preserve">    Dry Food Storage</t>
  </si>
  <si>
    <t xml:space="preserve">    Cooler/Freezer</t>
  </si>
  <si>
    <t>Instructional Material Storage</t>
  </si>
  <si>
    <t>Academic Core Total</t>
  </si>
  <si>
    <t>Self-contained Classroom</t>
  </si>
  <si>
    <t>Workroom/Conference</t>
  </si>
  <si>
    <t>Physical Education Total</t>
  </si>
  <si>
    <t>Existing SF</t>
  </si>
  <si>
    <t>TOTAL SF</t>
  </si>
  <si>
    <t>varies</t>
  </si>
  <si>
    <t>Kindergarten Classroom</t>
  </si>
  <si>
    <t xml:space="preserve">    Preparation Area</t>
  </si>
  <si>
    <t xml:space="preserve">    Serving Area</t>
  </si>
  <si>
    <t xml:space="preserve">    Ware Washing</t>
  </si>
  <si>
    <t>Art Material Storage</t>
  </si>
  <si>
    <t>Visual Arts Total</t>
  </si>
  <si>
    <t>Conference Room</t>
  </si>
  <si>
    <t>Mail/Work/Copy Room</t>
  </si>
  <si>
    <t>Vault/Records Storage</t>
  </si>
  <si>
    <t>In-school Suspension</t>
  </si>
  <si>
    <t>Restroom</t>
  </si>
  <si>
    <t>New SF</t>
  </si>
  <si>
    <t>Custodial Total</t>
  </si>
  <si>
    <t>Restroom/Shower</t>
  </si>
  <si>
    <t>Qty</t>
  </si>
  <si>
    <t>Area</t>
  </si>
  <si>
    <t>Reception Area</t>
  </si>
  <si>
    <t>Secretarial  Area</t>
  </si>
  <si>
    <t>Principal's Office</t>
  </si>
  <si>
    <t>Loading/Receiving Area</t>
  </si>
  <si>
    <t>Building Services Total</t>
  </si>
  <si>
    <t>Student Dining Total</t>
  </si>
  <si>
    <t>Dietician Office</t>
  </si>
  <si>
    <t>Special Education/Resource</t>
  </si>
  <si>
    <t>Special Education Total</t>
  </si>
  <si>
    <t>SF</t>
  </si>
  <si>
    <t>Media Center Total</t>
  </si>
  <si>
    <t>Mechanical/Electrical Space/Decks</t>
  </si>
  <si>
    <t>Stage</t>
  </si>
  <si>
    <t>Warming Kitchen</t>
  </si>
  <si>
    <t>Music Total</t>
  </si>
  <si>
    <t>Restroom/Locker Rm</t>
  </si>
  <si>
    <t>Guidance Counselor's Office</t>
  </si>
  <si>
    <t>Student Dining</t>
  </si>
  <si>
    <t>Staff Dining</t>
  </si>
  <si>
    <t>Table Storage</t>
  </si>
  <si>
    <t>Small Self-contained Classroom</t>
  </si>
  <si>
    <t>Vertical Circulation</t>
  </si>
  <si>
    <t>Assistant Principal's Office</t>
  </si>
  <si>
    <t>Corridors</t>
  </si>
  <si>
    <t>Central Storage Area</t>
  </si>
  <si>
    <t>Parent/Volunteer Room</t>
  </si>
  <si>
    <t>Itinerant Personnel Office</t>
  </si>
  <si>
    <t>Health Clinic (incl. RR)</t>
  </si>
  <si>
    <t>Large Group Restrooms</t>
  </si>
  <si>
    <t>Custodial Closet</t>
  </si>
  <si>
    <t>Electrical Closet</t>
  </si>
  <si>
    <t>Kiln/Ceramic Storage</t>
  </si>
  <si>
    <t>Recycling Room</t>
  </si>
  <si>
    <t>Small Group Room</t>
  </si>
  <si>
    <t>Storage Area</t>
  </si>
  <si>
    <t>Date:</t>
  </si>
  <si>
    <t>Teacher Prep Workroom</t>
  </si>
  <si>
    <t>Staff Restroom</t>
  </si>
  <si>
    <t>Space Description</t>
  </si>
  <si>
    <t>Administration Total</t>
  </si>
  <si>
    <t>School Name:</t>
  </si>
  <si>
    <t>Pre-Kindergarten</t>
  </si>
  <si>
    <t>Kindergarten</t>
  </si>
  <si>
    <t>Grade 1</t>
  </si>
  <si>
    <t>Grade 3</t>
  </si>
  <si>
    <t>Grade 4</t>
  </si>
  <si>
    <t>Grade 5</t>
  </si>
  <si>
    <t>Academic Core</t>
  </si>
  <si>
    <t>Special Education</t>
  </si>
  <si>
    <t>Administration</t>
  </si>
  <si>
    <t>Media Center</t>
  </si>
  <si>
    <t>Visual Arts</t>
  </si>
  <si>
    <t>Music</t>
  </si>
  <si>
    <t>Physical Education</t>
  </si>
  <si>
    <t>Food Service</t>
  </si>
  <si>
    <t>Custodial</t>
  </si>
  <si>
    <t>Grade Configuration:</t>
  </si>
  <si>
    <t>Total Student Enrollment</t>
  </si>
  <si>
    <t>New</t>
  </si>
  <si>
    <t>Exist SF</t>
  </si>
  <si>
    <t>Total SF</t>
  </si>
  <si>
    <t xml:space="preserve">Kitchen </t>
  </si>
  <si>
    <t>Students</t>
  </si>
  <si>
    <t>8-Year</t>
  </si>
  <si>
    <t>Grade 6</t>
  </si>
  <si>
    <t>Grade 7</t>
  </si>
  <si>
    <t>Grade 8</t>
  </si>
  <si>
    <t>Grade 9</t>
  </si>
  <si>
    <t>Grade 11</t>
  </si>
  <si>
    <t>Grade 12</t>
  </si>
  <si>
    <t>Diag. No.</t>
  </si>
  <si>
    <t>Science Classroom - General/Physics</t>
  </si>
  <si>
    <t>Science Classroom - Chemistry</t>
  </si>
  <si>
    <t xml:space="preserve">Science Classroom - Biology </t>
  </si>
  <si>
    <t>Science Prep</t>
  </si>
  <si>
    <t>PreK-K Restrooms</t>
  </si>
  <si>
    <t>Total</t>
  </si>
  <si>
    <t>Instructional Areas</t>
  </si>
  <si>
    <t>Support Areas</t>
  </si>
  <si>
    <t>Total Instructional Areas</t>
  </si>
  <si>
    <t>Storage</t>
  </si>
  <si>
    <t>Admin/Guidance Storage</t>
  </si>
  <si>
    <t>ES Music Room</t>
  </si>
  <si>
    <t>Multimedia Production Room</t>
  </si>
  <si>
    <t>Vocal Room</t>
  </si>
  <si>
    <t>MS Instrumental/Band Room</t>
  </si>
  <si>
    <t>HS Instrumental/Band Room</t>
  </si>
  <si>
    <t>Music Office</t>
  </si>
  <si>
    <t>Music Library/Storage</t>
  </si>
  <si>
    <t>Instrument Storage</t>
  </si>
  <si>
    <t>Uniform Storage</t>
  </si>
  <si>
    <t>Ensemble Room</t>
  </si>
  <si>
    <t>Practice Room</t>
  </si>
  <si>
    <t>ES Gymnasium</t>
  </si>
  <si>
    <t>MS Gymnasium</t>
  </si>
  <si>
    <t>HS Gymnasium</t>
  </si>
  <si>
    <t>Training Room</t>
  </si>
  <si>
    <t>Physical Health Classroom</t>
  </si>
  <si>
    <t>Multi-use P.E. Room</t>
  </si>
  <si>
    <t>Student Locker Room</t>
  </si>
  <si>
    <t>Student Restroom/Shower</t>
  </si>
  <si>
    <t>Physical Education Storage</t>
  </si>
  <si>
    <t>P.E./Athletic Office</t>
  </si>
  <si>
    <t>Staff Shower</t>
  </si>
  <si>
    <t>Athletic Director's Office</t>
  </si>
  <si>
    <t>Lobby Services</t>
  </si>
  <si>
    <t>Scene Shop and Storage</t>
  </si>
  <si>
    <t>Make-up/Dressing Room</t>
  </si>
  <si>
    <t>Theatrical Control Room</t>
  </si>
  <si>
    <t>Drama Storage</t>
  </si>
  <si>
    <t>Life Skills/Tech/Bus Education</t>
  </si>
  <si>
    <t>Scene Shop Storage</t>
  </si>
  <si>
    <t>Green Room</t>
  </si>
  <si>
    <t>Costume Storage</t>
  </si>
  <si>
    <t>Control Room</t>
  </si>
  <si>
    <t>Lobby/Concessions/Gallery</t>
  </si>
  <si>
    <t>Ticket Booth</t>
  </si>
  <si>
    <t>Orchestra Pit</t>
  </si>
  <si>
    <t>Performing Arts Total</t>
  </si>
  <si>
    <t># Instr Area</t>
  </si>
  <si>
    <t>Grade 2</t>
  </si>
  <si>
    <t>Grade 10</t>
  </si>
  <si>
    <t>Theater/Drama Office</t>
  </si>
  <si>
    <t>Stage Area (includes Wings)</t>
  </si>
  <si>
    <t>Combined Dining/Performance</t>
  </si>
  <si>
    <t>Applications Lab</t>
  </si>
  <si>
    <t>Career Technical Total</t>
  </si>
  <si>
    <t>MS Art Room</t>
  </si>
  <si>
    <t>HS Art Room</t>
  </si>
  <si>
    <t>ES Art Room</t>
  </si>
  <si>
    <t>E-VA-1</t>
  </si>
  <si>
    <t>M-VA-1</t>
  </si>
  <si>
    <t>H-VA-1</t>
  </si>
  <si>
    <t>E-MU-1</t>
  </si>
  <si>
    <t>M-MU-1</t>
  </si>
  <si>
    <t>H-MU-1</t>
  </si>
  <si>
    <t>E-PE-1</t>
  </si>
  <si>
    <t>M-PE-1</t>
  </si>
  <si>
    <t>H-PE-1</t>
  </si>
  <si>
    <t>E/M/H-SD-1</t>
  </si>
  <si>
    <t>E/M/H-FS-1</t>
  </si>
  <si>
    <t>E/M/H-BS-1</t>
  </si>
  <si>
    <t>E/M/H-BS-2</t>
  </si>
  <si>
    <t>E-AC-1</t>
  </si>
  <si>
    <t>E-AC-2</t>
  </si>
  <si>
    <t>M-AC-1</t>
  </si>
  <si>
    <t>H-AC-1</t>
  </si>
  <si>
    <t>H-AC-2</t>
  </si>
  <si>
    <t>E/M/H-AC-3</t>
  </si>
  <si>
    <t>Instructional Areas - Not Counted in Total Instructional Space Count</t>
  </si>
  <si>
    <t>H-AC-4</t>
  </si>
  <si>
    <t>E/M/H-AC-1</t>
  </si>
  <si>
    <t>E/M/H-SE-1</t>
  </si>
  <si>
    <t>OT/PT Room</t>
  </si>
  <si>
    <t>E/M/H-MC-1</t>
  </si>
  <si>
    <t>M/H-MU-2</t>
  </si>
  <si>
    <t>E/M/H-SD-2</t>
  </si>
  <si>
    <t>ES Classrooms - Grades 1-5</t>
  </si>
  <si>
    <t>MS Classrooms - Grades 6-8</t>
  </si>
  <si>
    <t>HS Classrooms - Grades 9-12</t>
  </si>
  <si>
    <t>H-PE-2</t>
  </si>
  <si>
    <t>H-PA-1</t>
  </si>
  <si>
    <t>H-PA-2</t>
  </si>
  <si>
    <t>H-PA-3</t>
  </si>
  <si>
    <t>119-151</t>
  </si>
  <si>
    <t>Note 1</t>
  </si>
  <si>
    <t>Note 1:</t>
  </si>
  <si>
    <t>163-187</t>
  </si>
  <si>
    <t>Locker Rooms</t>
  </si>
  <si>
    <t>Office</t>
  </si>
  <si>
    <t>Concessions</t>
  </si>
  <si>
    <t>Fitness Room</t>
  </si>
  <si>
    <t>Classroom</t>
  </si>
  <si>
    <t>Multi-use Room</t>
  </si>
  <si>
    <t>Main Pool - 25 yds x 50 meters</t>
  </si>
  <si>
    <t>Deck - 10 ft. side + 15 ft. ends</t>
  </si>
  <si>
    <t>Bleachers - 1/4 student enrollment</t>
  </si>
  <si>
    <t>Natatorium Sub-Total</t>
  </si>
  <si>
    <t>Security Office</t>
  </si>
  <si>
    <t>Main Server Room [MS]</t>
  </si>
  <si>
    <t>School Store</t>
  </si>
  <si>
    <t>Career Center</t>
  </si>
  <si>
    <t>Note 2</t>
  </si>
  <si>
    <t>Note 3</t>
  </si>
  <si>
    <t>Note 2:</t>
  </si>
  <si>
    <t>Value shall be rounded up.</t>
  </si>
  <si>
    <t>Note 4</t>
  </si>
  <si>
    <t>Note 5</t>
  </si>
  <si>
    <t>SF based on 10% of student enrollment x 35 SF/Student</t>
  </si>
  <si>
    <t>SF based on 3 lunch periods and 17.5 SF/Seat</t>
  </si>
  <si>
    <t>Reading Room/Circulation - Note 1</t>
  </si>
  <si>
    <t>square feet per student.</t>
  </si>
  <si>
    <t>104-125</t>
  </si>
  <si>
    <t>SF/Student - Middle School</t>
  </si>
  <si>
    <t>SF/ Student - High School</t>
  </si>
  <si>
    <t>Construction Factor</t>
  </si>
  <si>
    <t>NOTES</t>
  </si>
  <si>
    <t>Auditorium - Note 1</t>
  </si>
  <si>
    <t>SF/student</t>
  </si>
  <si>
    <t>PROJECTED STUDENT ENROLLMENT</t>
  </si>
  <si>
    <t>PROGRAM AREAS</t>
  </si>
  <si>
    <t>REIMBURSEABLE SQUARE FOOTAGE</t>
  </si>
  <si>
    <t># Inst. Areas</t>
  </si>
  <si>
    <t>State Project Number:</t>
  </si>
  <si>
    <t>Local Educational Agency:</t>
  </si>
  <si>
    <t>Performing Arts / Auditorium</t>
  </si>
  <si>
    <t>SF/Student  Range</t>
  </si>
  <si>
    <t>Diagram Number</t>
  </si>
  <si>
    <t>Plan Review</t>
  </si>
  <si>
    <t>Natatorium funding is based on a portion of the student enrollment. For more information contact Office of School Construction Grants and Review.</t>
  </si>
  <si>
    <t>Student Dining - Note 2</t>
  </si>
  <si>
    <t>Food Service Spaces - Net SF</t>
  </si>
  <si>
    <t>Custodial Spaces - Net SF</t>
  </si>
  <si>
    <t>Building Services Spaces - Net SF</t>
  </si>
  <si>
    <t>LEA:</t>
  </si>
  <si>
    <t>State Project No.:</t>
  </si>
  <si>
    <t>The minimum number of instructional areas Middle &amp; High school Academic Core areas should be &gt;= 67% of total.</t>
  </si>
  <si>
    <t>8-Year Highest Projected Enrollment</t>
  </si>
  <si>
    <t>Subtotal - Net Square Feet</t>
  </si>
  <si>
    <t>Subtotal - Net SF including Building Services</t>
  </si>
  <si>
    <t xml:space="preserve">Note 1: Cell F17 indicates the minimum number of total instructional areas to be provided. </t>
  </si>
  <si>
    <t>Note 2:  Values shown in cells F20-22 indicated the range of square foot per student</t>
  </si>
  <si>
    <t xml:space="preserve">based on the number of total students.  Schools with larger enrollments will have fewer </t>
  </si>
  <si>
    <t>Note 3:  Cell D23 indicates the total gross square footage of the new or renovated building.</t>
  </si>
  <si>
    <t xml:space="preserve">Note 4:  The minimum number of instructional areas within the Academic Core area for Elementary Schools will  be 100% of total. </t>
  </si>
  <si>
    <t>Performing Arts Spaces (PA)/ Auditorium - Net Square Feet</t>
  </si>
  <si>
    <t>Performing Arts Spaces - Auditorium - Net SF</t>
  </si>
  <si>
    <t>Natatorium Spaces - Net Square Feet</t>
  </si>
  <si>
    <t>Natatorium Spaces - Net SF</t>
  </si>
  <si>
    <t>Academic Core Spaces (AC) - Net Square Feet</t>
  </si>
  <si>
    <t>Academic Core Spaces - Net SF</t>
  </si>
  <si>
    <r>
      <rPr>
        <b/>
        <sz val="10"/>
        <rFont val="Trebuchet MS"/>
        <family val="2"/>
      </rPr>
      <t>PreK</t>
    </r>
    <r>
      <rPr>
        <sz val="10"/>
        <rFont val="Trebuchet MS"/>
        <family val="2"/>
      </rPr>
      <t>-K Classroom</t>
    </r>
  </si>
  <si>
    <t>Special Education Spaces (SE) - Net Square Feet</t>
  </si>
  <si>
    <t>Special Education Spaces - Net SF</t>
  </si>
  <si>
    <t>Administration Spaces (AD) - Net Square Feet</t>
  </si>
  <si>
    <t>Administration Spaces - Net SF</t>
  </si>
  <si>
    <t>Media Center Spaces (MC) - Net Square Feet</t>
  </si>
  <si>
    <t>Media Center Spaces - Net SF</t>
  </si>
  <si>
    <t>Visual Arts Spaces (VA) - Net Square Feet</t>
  </si>
  <si>
    <t>Visual Arts Spaces - Net SF</t>
  </si>
  <si>
    <t>Music Spaces (MU) - Net Square Feet</t>
  </si>
  <si>
    <t>Music Spaces - Net SF</t>
  </si>
  <si>
    <t>Career Technical Education Spaces (AC) - Net Square Feet</t>
  </si>
  <si>
    <t>Career Technical Education Spaces - Net SF</t>
  </si>
  <si>
    <t>Physical Education Spaces (PE) - Net Square Feet</t>
  </si>
  <si>
    <t>Physical Education Spaces - Net SF</t>
  </si>
  <si>
    <t xml:space="preserve">Student Dining Spaces (SD) - Net Square Feet </t>
  </si>
  <si>
    <t>Student Dining Spaces - Net SF</t>
  </si>
  <si>
    <t>Food Service Spaces (FS) - Net Square Feet</t>
  </si>
  <si>
    <t>Custodial Spaces (CU) - Net Square Feet</t>
  </si>
  <si>
    <t>Building Services Spaces (BS) - Net Square Feet</t>
  </si>
  <si>
    <t>Natatorium Total</t>
  </si>
  <si>
    <t>THIS PAGE HAS BEEN INTENTIONALLY LEFT BLANK</t>
  </si>
  <si>
    <t>Facility Gross Square Footage [Funded + Unfunded]</t>
  </si>
  <si>
    <t>Total Gross SF of Facility</t>
  </si>
  <si>
    <t>and the Total Gross Square Feet Programmed.  A negative number indicates additional</t>
  </si>
  <si>
    <t>Total Gross SF Programmed - Funded</t>
  </si>
  <si>
    <t>Auditorium - Unfunded SF</t>
  </si>
  <si>
    <t>Natatorium - Unfunded SF</t>
  </si>
  <si>
    <t>Other - Unfunded SF</t>
  </si>
  <si>
    <t>Difference Between Max. Reimb. Gross SF and Gross SF Programmed</t>
  </si>
  <si>
    <t>Funding for Auditorium seating SF is based on 50% of the student enrollment.  Unfunded SF is added on the Info &amp; Totals page.</t>
  </si>
  <si>
    <r>
      <t>SF/Student</t>
    </r>
    <r>
      <rPr>
        <sz val="10"/>
        <rFont val="Trebuchet MS"/>
        <family val="2"/>
      </rPr>
      <t xml:space="preserve"> - </t>
    </r>
    <r>
      <rPr>
        <sz val="10"/>
        <color indexed="8"/>
        <rFont val="Trebuchet MS"/>
        <family val="2"/>
      </rPr>
      <t>Elementary School</t>
    </r>
  </si>
  <si>
    <t>Maximum Reimbursable Gross Square Feet</t>
  </si>
  <si>
    <t>Note 5:  Cell D46 indicates the difference between the Maximum Reimbursable Gross Square Footage</t>
  </si>
  <si>
    <t>SF can be added to the program.  A positive number is SF that is not state funded.</t>
  </si>
  <si>
    <t>Auxiliary Gymnasium</t>
  </si>
  <si>
    <t>Gymnasium space allowance revised 5/15/19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</si>
</sst>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&quot;$&quot;#,##0.00"/>
    <numFmt numFmtId="167" formatCode="0.00_);\(0.00\)"/>
    <numFmt numFmtId="168" formatCode="0.0"/>
    <numFmt numFmtId="169" formatCode="0.000%"/>
    <numFmt numFmtId="170" formatCode="0.0000%"/>
    <numFmt numFmtId="171" formatCode="0.0%"/>
    <numFmt numFmtId="172" formatCode="_(* #,##0.0_);_(* \(#,##0.0\);_(* &quot;-&quot;??_);_(@_)"/>
    <numFmt numFmtId="173" formatCode="_(* #,##0_);_(* \(#,##0\);_(* &quot;-&quot;??_);_(@_)"/>
    <numFmt numFmtId="174" formatCode="0.0_)"/>
    <numFmt numFmtId="175" formatCode="[$-409]dddd\,\ mmmm\ d\,\ yy"/>
    <numFmt numFmtId="176" formatCode="[$-409]mmmm\ d\,\ yyyy;@"/>
    <numFmt numFmtId="177" formatCode="#,##0;[Red]#,##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sz val="9"/>
      <name val="Arial"/>
      <family val="2"/>
    </font>
    <font>
      <b/>
      <sz val="9"/>
      <name val="Trebuchet MS"/>
      <family val="2"/>
    </font>
    <font>
      <b/>
      <sz val="10"/>
      <name val="Arial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i/>
      <sz val="10"/>
      <color indexed="8"/>
      <name val="Trebuchet MS"/>
      <family val="2"/>
    </font>
    <font>
      <b/>
      <sz val="10"/>
      <name val="Lucida Sans"/>
      <family val="2"/>
    </font>
    <font>
      <sz val="10"/>
      <name val="Lucida Sans"/>
      <family val="2"/>
    </font>
    <font>
      <b/>
      <i/>
      <sz val="10"/>
      <name val="Trebuchet MS"/>
      <family val="2"/>
    </font>
    <font>
      <sz val="9"/>
      <name val="Lucid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rebuchet MS"/>
      <family val="2"/>
    </font>
    <font>
      <sz val="8"/>
      <color indexed="10"/>
      <name val="Trebuchet MS"/>
      <family val="2"/>
    </font>
    <font>
      <b/>
      <sz val="9"/>
      <color indexed="10"/>
      <name val="Trebuchet MS"/>
      <family val="2"/>
    </font>
    <font>
      <sz val="9"/>
      <color indexed="10"/>
      <name val="Trebuchet MS"/>
      <family val="2"/>
    </font>
    <font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rebuchet MS"/>
      <family val="2"/>
    </font>
    <font>
      <sz val="8"/>
      <color rgb="FFFF0000"/>
      <name val="Trebuchet MS"/>
      <family val="2"/>
    </font>
    <font>
      <b/>
      <sz val="9"/>
      <color rgb="FFFF0000"/>
      <name val="Trebuchet MS"/>
      <family val="2"/>
    </font>
    <font>
      <sz val="9"/>
      <color rgb="FFFF0000"/>
      <name val="Trebuchet MS"/>
      <family val="2"/>
    </font>
    <font>
      <sz val="9"/>
      <color rgb="FF000000"/>
      <name val="Trebuchet MS"/>
      <family val="2"/>
    </font>
    <font>
      <sz val="10"/>
      <color rgb="FFFF0000"/>
      <name val="Trebuchet MS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8E1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8E1FA"/>
        <bgColor indexed="64"/>
      </patternFill>
    </fill>
    <fill>
      <patternFill patternType="solid">
        <fgColor rgb="FFC5D9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04997999966144562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1"/>
      </left>
      <right style="thin">
        <color theme="1"/>
      </right>
      <top style="thick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ck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ck">
        <color theme="1"/>
      </top>
      <bottom style="thin">
        <color theme="1"/>
      </bottom>
    </border>
    <border>
      <left style="thin">
        <color theme="1"/>
      </left>
      <right style="thick">
        <color theme="1"/>
      </right>
      <top style="thick">
        <color theme="1"/>
      </top>
      <bottom style="thin">
        <color theme="1"/>
      </bottom>
    </border>
    <border>
      <left style="thick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ck">
        <color theme="1"/>
      </right>
      <top style="thin">
        <color theme="1"/>
      </top>
      <bottom style="medium">
        <color theme="1"/>
      </bottom>
    </border>
    <border>
      <left style="thick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ck">
        <color theme="1"/>
      </right>
      <top>
        <color indexed="63"/>
      </top>
      <bottom style="thin">
        <color theme="1"/>
      </bottom>
    </border>
    <border>
      <left style="thick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ck">
        <color theme="1"/>
      </right>
      <top style="thin">
        <color theme="1"/>
      </top>
      <bottom style="thin">
        <color theme="1"/>
      </bottom>
    </border>
    <border>
      <left style="thick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ck">
        <color theme="1"/>
      </right>
      <top style="thin">
        <color theme="1"/>
      </top>
      <bottom>
        <color indexed="63"/>
      </bottom>
    </border>
    <border>
      <left style="thick">
        <color theme="1"/>
      </left>
      <right style="thin">
        <color theme="1"/>
      </right>
      <top style="medium">
        <color theme="1"/>
      </top>
      <bottom style="thick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ck">
        <color theme="1"/>
      </bottom>
    </border>
    <border>
      <left style="thin">
        <color theme="1"/>
      </left>
      <right>
        <color indexed="63"/>
      </right>
      <top style="medium">
        <color theme="1"/>
      </top>
      <bottom style="thick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ck">
        <color theme="1"/>
      </bottom>
    </border>
    <border>
      <left style="thin">
        <color theme="1"/>
      </left>
      <right style="thick">
        <color theme="1"/>
      </right>
      <top style="medium">
        <color theme="1"/>
      </top>
      <bottom style="thick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rgb="FF000000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rgb="FF000000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rgb="FF000000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rgb="FF000000"/>
      </right>
      <top style="medium">
        <color indexed="8"/>
      </top>
      <bottom style="medium">
        <color indexed="8"/>
      </bottom>
    </border>
    <border>
      <left style="thick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rgb="FF000000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rgb="FF000000"/>
      </left>
      <right>
        <color indexed="63"/>
      </right>
      <top style="medium">
        <color rgb="FF000000"/>
      </top>
      <bottom style="thick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thick">
        <color rgb="FF000000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rgb="FF000000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ck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rgb="FF000000"/>
      </bottom>
    </border>
    <border>
      <left>
        <color indexed="63"/>
      </left>
      <right style="thick">
        <color rgb="FF000000"/>
      </right>
      <top style="medium">
        <color indexed="8"/>
      </top>
      <bottom style="thick">
        <color rgb="FF000000"/>
      </bottom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>
        <color indexed="63"/>
      </top>
      <bottom style="medium">
        <color indexed="8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rgb="FF000000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rgb="FF000000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165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 vertical="center"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83">
    <xf numFmtId="165" fontId="0" fillId="0" borderId="0" xfId="0" applyAlignment="1">
      <alignment/>
    </xf>
    <xf numFmtId="165" fontId="5" fillId="0" borderId="0" xfId="0" applyFont="1" applyAlignment="1" applyProtection="1">
      <alignment horizontal="center" vertical="center"/>
      <protection locked="0"/>
    </xf>
    <xf numFmtId="165" fontId="5" fillId="0" borderId="0" xfId="0" applyFont="1" applyAlignment="1" applyProtection="1">
      <alignment horizontal="right" vertical="center"/>
      <protection locked="0"/>
    </xf>
    <xf numFmtId="165" fontId="6" fillId="0" borderId="0" xfId="0" applyFont="1" applyAlignment="1" applyProtection="1">
      <alignment horizontal="left" vertical="center"/>
      <protection locked="0"/>
    </xf>
    <xf numFmtId="165" fontId="5" fillId="0" borderId="0" xfId="0" applyFont="1" applyAlignment="1" applyProtection="1">
      <alignment horizontal="left" vertical="center"/>
      <protection locked="0"/>
    </xf>
    <xf numFmtId="165" fontId="6" fillId="0" borderId="0" xfId="0" applyFont="1" applyAlignment="1" applyProtection="1">
      <alignment horizontal="center" vertical="center"/>
      <protection locked="0"/>
    </xf>
    <xf numFmtId="165" fontId="6" fillId="0" borderId="0" xfId="0" applyFont="1" applyAlignment="1" applyProtection="1">
      <alignment horizontal="right" vertical="center"/>
      <protection locked="0"/>
    </xf>
    <xf numFmtId="165" fontId="5" fillId="0" borderId="0" xfId="0" applyFont="1" applyAlignment="1" applyProtection="1">
      <alignment vertical="center"/>
      <protection locked="0"/>
    </xf>
    <xf numFmtId="165" fontId="57" fillId="0" borderId="0" xfId="0" applyFont="1" applyFill="1" applyBorder="1" applyAlignment="1" applyProtection="1">
      <alignment vertical="center"/>
      <protection locked="0"/>
    </xf>
    <xf numFmtId="165" fontId="57" fillId="0" borderId="0" xfId="0" applyFont="1" applyAlignment="1" applyProtection="1">
      <alignment vertical="center"/>
      <protection locked="0"/>
    </xf>
    <xf numFmtId="165" fontId="5" fillId="0" borderId="0" xfId="0" applyFont="1" applyAlignment="1" applyProtection="1">
      <alignment horizontal="left" vertical="center" indent="2"/>
      <protection locked="0"/>
    </xf>
    <xf numFmtId="165" fontId="6" fillId="0" borderId="0" xfId="0" applyFont="1" applyAlignment="1" applyProtection="1">
      <alignment horizontal="left" vertical="center" indent="1"/>
      <protection locked="0"/>
    </xf>
    <xf numFmtId="165" fontId="58" fillId="0" borderId="0" xfId="0" applyFont="1" applyAlignment="1" applyProtection="1">
      <alignment horizontal="left" vertical="center" indent="2"/>
      <protection locked="0"/>
    </xf>
    <xf numFmtId="165" fontId="8" fillId="0" borderId="0" xfId="0" applyFont="1" applyAlignment="1" applyProtection="1">
      <alignment horizontal="left" vertical="center"/>
      <protection locked="0"/>
    </xf>
    <xf numFmtId="49" fontId="9" fillId="33" borderId="0" xfId="0" applyNumberFormat="1" applyFont="1" applyFill="1" applyAlignment="1" applyProtection="1" quotePrefix="1">
      <alignment horizontal="center" vertical="center"/>
      <protection locked="0"/>
    </xf>
    <xf numFmtId="165" fontId="0" fillId="0" borderId="0" xfId="0" applyFont="1" applyAlignment="1" applyProtection="1">
      <alignment horizontal="center" vertical="center"/>
      <protection locked="0"/>
    </xf>
    <xf numFmtId="165" fontId="0" fillId="0" borderId="0" xfId="0" applyFont="1" applyAlignment="1" applyProtection="1">
      <alignment horizontal="right" vertical="center"/>
      <protection locked="0"/>
    </xf>
    <xf numFmtId="165" fontId="0" fillId="0" borderId="0" xfId="0" applyFont="1" applyAlignment="1" applyProtection="1">
      <alignment horizontal="left" vertical="center"/>
      <protection locked="0"/>
    </xf>
    <xf numFmtId="165" fontId="10" fillId="0" borderId="0" xfId="0" applyFont="1" applyAlignment="1" applyProtection="1">
      <alignment horizontal="center" vertical="center"/>
      <protection locked="0"/>
    </xf>
    <xf numFmtId="165" fontId="11" fillId="0" borderId="0" xfId="0" applyFont="1" applyAlignment="1" applyProtection="1">
      <alignment horizontal="right" vertical="center"/>
      <protection locked="0"/>
    </xf>
    <xf numFmtId="1" fontId="9" fillId="33" borderId="0" xfId="0" applyNumberFormat="1" applyFont="1" applyFill="1" applyAlignment="1" applyProtection="1" quotePrefix="1">
      <alignment horizontal="center" vertical="center"/>
      <protection locked="0"/>
    </xf>
    <xf numFmtId="165" fontId="9" fillId="0" borderId="0" xfId="0" applyFont="1" applyAlignment="1" applyProtection="1">
      <alignment horizontal="left" vertical="center"/>
      <protection locked="0"/>
    </xf>
    <xf numFmtId="165" fontId="9" fillId="0" borderId="10" xfId="0" applyFont="1" applyBorder="1" applyAlignment="1" applyProtection="1">
      <alignment horizontal="left" vertical="center"/>
      <protection locked="0"/>
    </xf>
    <xf numFmtId="165" fontId="9" fillId="0" borderId="11" xfId="0" applyFont="1" applyBorder="1" applyAlignment="1" applyProtection="1">
      <alignment horizontal="center" vertical="center"/>
      <protection locked="0"/>
    </xf>
    <xf numFmtId="165" fontId="9" fillId="0" borderId="12" xfId="0" applyFont="1" applyBorder="1" applyAlignment="1" applyProtection="1">
      <alignment horizontal="left" vertical="center"/>
      <protection locked="0"/>
    </xf>
    <xf numFmtId="165" fontId="10" fillId="0" borderId="13" xfId="0" applyFont="1" applyBorder="1" applyAlignment="1" applyProtection="1">
      <alignment horizontal="center" vertical="center"/>
      <protection locked="0"/>
    </xf>
    <xf numFmtId="165" fontId="9" fillId="0" borderId="14" xfId="0" applyFont="1" applyBorder="1" applyAlignment="1" applyProtection="1">
      <alignment horizontal="left" vertical="center"/>
      <protection locked="0"/>
    </xf>
    <xf numFmtId="165" fontId="12" fillId="0" borderId="15" xfId="0" applyFont="1" applyBorder="1" applyAlignment="1" applyProtection="1">
      <alignment horizontal="left" vertical="center"/>
      <protection locked="0"/>
    </xf>
    <xf numFmtId="165" fontId="9" fillId="0" borderId="16" xfId="0" applyFont="1" applyBorder="1" applyAlignment="1" applyProtection="1">
      <alignment horizontal="center" vertical="center"/>
      <protection locked="0"/>
    </xf>
    <xf numFmtId="165" fontId="9" fillId="0" borderId="17" xfId="0" applyFont="1" applyBorder="1" applyAlignment="1" applyProtection="1">
      <alignment horizontal="center" vertical="center"/>
      <protection locked="0"/>
    </xf>
    <xf numFmtId="165" fontId="10" fillId="0" borderId="18" xfId="0" applyFont="1" applyBorder="1" applyAlignment="1" applyProtection="1">
      <alignment horizontal="center" vertical="center"/>
      <protection locked="0"/>
    </xf>
    <xf numFmtId="165" fontId="9" fillId="0" borderId="19" xfId="0" applyFont="1" applyBorder="1" applyAlignment="1" applyProtection="1">
      <alignment horizontal="center" vertical="center"/>
      <protection locked="0"/>
    </xf>
    <xf numFmtId="165" fontId="10" fillId="0" borderId="20" xfId="0" applyFont="1" applyBorder="1" applyAlignment="1" applyProtection="1">
      <alignment horizontal="left" vertical="center"/>
      <protection locked="0"/>
    </xf>
    <xf numFmtId="165" fontId="10" fillId="33" borderId="21" xfId="0" applyFont="1" applyFill="1" applyBorder="1" applyAlignment="1" applyProtection="1">
      <alignment horizontal="center" vertical="center"/>
      <protection locked="0"/>
    </xf>
    <xf numFmtId="2" fontId="10" fillId="0" borderId="22" xfId="0" applyNumberFormat="1" applyFont="1" applyBorder="1" applyAlignment="1" applyProtection="1">
      <alignment horizontal="center" vertical="center"/>
      <protection locked="0"/>
    </xf>
    <xf numFmtId="165" fontId="10" fillId="0" borderId="23" xfId="0" applyFont="1" applyBorder="1" applyAlignment="1" applyProtection="1">
      <alignment horizontal="left" vertical="center"/>
      <protection locked="0"/>
    </xf>
    <xf numFmtId="2" fontId="10" fillId="0" borderId="24" xfId="0" applyNumberFormat="1" applyFont="1" applyBorder="1" applyAlignment="1" applyProtection="1">
      <alignment horizontal="center" vertical="center"/>
      <protection locked="0"/>
    </xf>
    <xf numFmtId="165" fontId="10" fillId="0" borderId="25" xfId="0" applyFont="1" applyBorder="1" applyAlignment="1" applyProtection="1">
      <alignment horizontal="left" vertical="center"/>
      <protection locked="0"/>
    </xf>
    <xf numFmtId="165" fontId="10" fillId="33" borderId="26" xfId="0" applyFont="1" applyFill="1" applyBorder="1" applyAlignment="1" applyProtection="1">
      <alignment horizontal="center" vertical="center"/>
      <protection locked="0"/>
    </xf>
    <xf numFmtId="2" fontId="10" fillId="0" borderId="27" xfId="0" applyNumberFormat="1" applyFont="1" applyBorder="1" applyAlignment="1" applyProtection="1">
      <alignment horizontal="center" vertical="center"/>
      <protection locked="0"/>
    </xf>
    <xf numFmtId="165" fontId="10" fillId="0" borderId="28" xfId="0" applyFont="1" applyBorder="1" applyAlignment="1" applyProtection="1">
      <alignment horizontal="left" vertical="center"/>
      <protection locked="0"/>
    </xf>
    <xf numFmtId="2" fontId="10" fillId="0" borderId="29" xfId="0" applyNumberFormat="1" applyFont="1" applyBorder="1" applyAlignment="1" applyProtection="1">
      <alignment horizontal="center" vertical="center"/>
      <protection locked="0"/>
    </xf>
    <xf numFmtId="165" fontId="10" fillId="0" borderId="30" xfId="0" applyFont="1" applyBorder="1" applyAlignment="1" applyProtection="1">
      <alignment horizontal="left" vertical="center"/>
      <protection locked="0"/>
    </xf>
    <xf numFmtId="165" fontId="10" fillId="33" borderId="31" xfId="0" applyFont="1" applyFill="1" applyBorder="1" applyAlignment="1" applyProtection="1">
      <alignment horizontal="center" vertical="center"/>
      <protection locked="0"/>
    </xf>
    <xf numFmtId="2" fontId="10" fillId="0" borderId="32" xfId="0" applyNumberFormat="1" applyFont="1" applyBorder="1" applyAlignment="1" applyProtection="1">
      <alignment horizontal="center" vertical="center"/>
      <protection locked="0"/>
    </xf>
    <xf numFmtId="165" fontId="10" fillId="0" borderId="33" xfId="0" applyFont="1" applyBorder="1" applyAlignment="1" applyProtection="1">
      <alignment horizontal="left" vertical="center"/>
      <protection locked="0"/>
    </xf>
    <xf numFmtId="2" fontId="10" fillId="0" borderId="34" xfId="0" applyNumberFormat="1" applyFont="1" applyBorder="1" applyAlignment="1" applyProtection="1">
      <alignment horizontal="center" vertical="center"/>
      <protection locked="0"/>
    </xf>
    <xf numFmtId="165" fontId="9" fillId="0" borderId="35" xfId="0" applyFont="1" applyBorder="1" applyAlignment="1" applyProtection="1">
      <alignment horizontal="left" vertical="center"/>
      <protection locked="0"/>
    </xf>
    <xf numFmtId="165" fontId="9" fillId="0" borderId="36" xfId="0" applyFont="1" applyBorder="1" applyAlignment="1" applyProtection="1">
      <alignment horizontal="center" vertical="center"/>
      <protection locked="0"/>
    </xf>
    <xf numFmtId="165" fontId="9" fillId="0" borderId="37" xfId="0" applyFont="1" applyBorder="1" applyAlignment="1" applyProtection="1">
      <alignment horizontal="center" vertical="center"/>
      <protection locked="0"/>
    </xf>
    <xf numFmtId="165" fontId="10" fillId="0" borderId="38" xfId="0" applyFont="1" applyBorder="1" applyAlignment="1" applyProtection="1">
      <alignment horizontal="center" vertical="center"/>
      <protection locked="0"/>
    </xf>
    <xf numFmtId="3" fontId="9" fillId="0" borderId="36" xfId="0" applyNumberFormat="1" applyFont="1" applyBorder="1" applyAlignment="1" applyProtection="1">
      <alignment horizontal="center" vertical="center"/>
      <protection locked="0"/>
    </xf>
    <xf numFmtId="2" fontId="9" fillId="0" borderId="39" xfId="0" applyNumberFormat="1" applyFont="1" applyBorder="1" applyAlignment="1" applyProtection="1">
      <alignment horizontal="center" vertical="center"/>
      <protection locked="0"/>
    </xf>
    <xf numFmtId="165" fontId="9" fillId="0" borderId="0" xfId="0" applyFont="1" applyAlignment="1" applyProtection="1">
      <alignment horizontal="center" vertical="center"/>
      <protection locked="0"/>
    </xf>
    <xf numFmtId="3" fontId="10" fillId="0" borderId="0" xfId="0" applyNumberFormat="1" applyFont="1" applyAlignment="1" applyProtection="1">
      <alignment horizontal="center" vertical="center"/>
      <protection locked="0"/>
    </xf>
    <xf numFmtId="165" fontId="12" fillId="0" borderId="0" xfId="0" applyFont="1" applyAlignment="1" applyProtection="1">
      <alignment horizontal="left" vertical="center"/>
      <protection locked="0"/>
    </xf>
    <xf numFmtId="165" fontId="12" fillId="0" borderId="0" xfId="0" applyFont="1" applyAlignment="1" applyProtection="1">
      <alignment horizontal="center" vertical="center" wrapText="1"/>
      <protection locked="0"/>
    </xf>
    <xf numFmtId="165" fontId="13" fillId="0" borderId="0" xfId="0" applyFont="1" applyAlignment="1" applyProtection="1">
      <alignment horizontal="center" vertical="center"/>
      <protection locked="0"/>
    </xf>
    <xf numFmtId="165" fontId="10" fillId="0" borderId="0" xfId="0" applyFont="1" applyAlignment="1" applyProtection="1">
      <alignment horizontal="left" vertical="center" indent="2"/>
      <protection locked="0"/>
    </xf>
    <xf numFmtId="165" fontId="10" fillId="0" borderId="0" xfId="0" applyNumberFormat="1" applyFont="1" applyAlignment="1" applyProtection="1">
      <alignment horizontal="center" vertical="center"/>
      <protection locked="0"/>
    </xf>
    <xf numFmtId="164" fontId="11" fillId="0" borderId="0" xfId="0" applyNumberFormat="1" applyFont="1" applyAlignment="1" applyProtection="1">
      <alignment horizontal="center" vertical="center"/>
      <protection/>
    </xf>
    <xf numFmtId="173" fontId="11" fillId="0" borderId="0" xfId="42" applyNumberFormat="1" applyFont="1" applyFill="1" applyBorder="1" applyAlignment="1" applyProtection="1" quotePrefix="1">
      <alignment horizontal="right"/>
      <protection/>
    </xf>
    <xf numFmtId="173" fontId="11" fillId="0" borderId="0" xfId="42" applyNumberFormat="1" applyFont="1" applyBorder="1" applyAlignment="1" applyProtection="1" quotePrefix="1">
      <alignment horizontal="right"/>
      <protection/>
    </xf>
    <xf numFmtId="3" fontId="9" fillId="0" borderId="0" xfId="0" applyNumberFormat="1" applyFont="1" applyAlignment="1" applyProtection="1">
      <alignment horizontal="center" vertical="center"/>
      <protection locked="0"/>
    </xf>
    <xf numFmtId="173" fontId="9" fillId="0" borderId="0" xfId="42" applyNumberFormat="1" applyFont="1" applyAlignment="1" applyProtection="1">
      <alignment horizontal="right" vertical="center"/>
      <protection locked="0"/>
    </xf>
    <xf numFmtId="165" fontId="11" fillId="0" borderId="0" xfId="0" applyFont="1" applyAlignment="1" applyProtection="1">
      <alignment horizontal="left" vertical="center"/>
      <protection locked="0"/>
    </xf>
    <xf numFmtId="165" fontId="11" fillId="0" borderId="0" xfId="0" applyFont="1" applyAlignment="1" applyProtection="1">
      <alignment horizontal="left" vertical="center" indent="2"/>
      <protection locked="0"/>
    </xf>
    <xf numFmtId="3" fontId="10" fillId="0" borderId="0" xfId="0" applyNumberFormat="1" applyFont="1" applyAlignment="1" applyProtection="1">
      <alignment horizontal="right" vertical="center"/>
      <protection locked="0"/>
    </xf>
    <xf numFmtId="165" fontId="12" fillId="0" borderId="0" xfId="0" applyFont="1" applyAlignment="1" applyProtection="1">
      <alignment horizontal="left" vertical="center" indent="1"/>
      <protection locked="0"/>
    </xf>
    <xf numFmtId="3" fontId="9" fillId="0" borderId="0" xfId="0" applyNumberFormat="1" applyFont="1" applyAlignment="1" applyProtection="1">
      <alignment horizontal="right" vertical="center"/>
      <protection locked="0"/>
    </xf>
    <xf numFmtId="4" fontId="10" fillId="0" borderId="0" xfId="0" applyNumberFormat="1" applyFont="1" applyAlignment="1" applyProtection="1">
      <alignment horizontal="right" vertical="center"/>
      <protection locked="0"/>
    </xf>
    <xf numFmtId="165" fontId="15" fillId="0" borderId="0" xfId="0" applyFont="1" applyAlignment="1" applyProtection="1">
      <alignment horizontal="left" vertical="center"/>
      <protection locked="0"/>
    </xf>
    <xf numFmtId="38" fontId="9" fillId="0" borderId="0" xfId="0" applyNumberFormat="1" applyFont="1" applyAlignment="1" applyProtection="1">
      <alignment horizontal="right" vertical="center"/>
      <protection locked="0"/>
    </xf>
    <xf numFmtId="165" fontId="11" fillId="0" borderId="0" xfId="0" applyFont="1" applyAlignment="1" applyProtection="1">
      <alignment horizontal="center" vertical="center"/>
      <protection locked="0"/>
    </xf>
    <xf numFmtId="165" fontId="5" fillId="0" borderId="0" xfId="0" applyFont="1" applyAlignment="1" applyProtection="1">
      <alignment horizontal="left" vertical="center" indent="1"/>
      <protection locked="0"/>
    </xf>
    <xf numFmtId="165" fontId="5" fillId="0" borderId="0" xfId="0" applyFont="1" applyFill="1" applyAlignment="1" applyProtection="1">
      <alignment horizontal="right" vertical="center"/>
      <protection locked="0"/>
    </xf>
    <xf numFmtId="165" fontId="59" fillId="0" borderId="0" xfId="0" applyFont="1" applyAlignment="1" applyProtection="1">
      <alignment horizontal="right" vertical="center"/>
      <protection locked="0"/>
    </xf>
    <xf numFmtId="165" fontId="6" fillId="0" borderId="0" xfId="0" applyFont="1" applyFill="1" applyAlignment="1" applyProtection="1">
      <alignment horizontal="right" vertical="center"/>
      <protection locked="0"/>
    </xf>
    <xf numFmtId="165" fontId="4" fillId="0" borderId="0" xfId="0" applyFont="1" applyFill="1" applyAlignment="1" applyProtection="1">
      <alignment horizontal="right" vertical="center"/>
      <protection locked="0"/>
    </xf>
    <xf numFmtId="165" fontId="60" fillId="0" borderId="0" xfId="0" applyFont="1" applyFill="1" applyAlignment="1" applyProtection="1">
      <alignment horizontal="left" vertical="center"/>
      <protection locked="0"/>
    </xf>
    <xf numFmtId="165" fontId="4" fillId="0" borderId="0" xfId="0" applyFont="1" applyFill="1" applyAlignment="1" applyProtection="1">
      <alignment horizontal="center" vertical="center"/>
      <protection locked="0"/>
    </xf>
    <xf numFmtId="165" fontId="61" fillId="0" borderId="0" xfId="0" applyFont="1" applyFill="1" applyAlignment="1" applyProtection="1">
      <alignment horizontal="center" vertical="center"/>
      <protection locked="0"/>
    </xf>
    <xf numFmtId="165" fontId="61" fillId="0" borderId="0" xfId="0" applyFont="1" applyAlignment="1" applyProtection="1">
      <alignment vertical="center"/>
      <protection locked="0"/>
    </xf>
    <xf numFmtId="165" fontId="10" fillId="0" borderId="0" xfId="0" applyFont="1" applyAlignment="1" applyProtection="1">
      <alignment horizontal="right" vertical="center"/>
      <protection locked="0"/>
    </xf>
    <xf numFmtId="165" fontId="9" fillId="34" borderId="0" xfId="0" applyFont="1" applyFill="1" applyAlignment="1" applyProtection="1">
      <alignment vertical="center"/>
      <protection locked="0"/>
    </xf>
    <xf numFmtId="165" fontId="10" fillId="34" borderId="0" xfId="0" applyFont="1" applyFill="1" applyAlignment="1" applyProtection="1">
      <alignment horizontal="right" vertical="center"/>
      <protection locked="0"/>
    </xf>
    <xf numFmtId="165" fontId="10" fillId="34" borderId="0" xfId="0" applyFont="1" applyFill="1" applyAlignment="1" applyProtection="1">
      <alignment horizontal="left" vertical="center"/>
      <protection locked="0"/>
    </xf>
    <xf numFmtId="165" fontId="10" fillId="34" borderId="0" xfId="0" applyFont="1" applyFill="1" applyAlignment="1" applyProtection="1">
      <alignment horizontal="center" vertical="center"/>
      <protection locked="0"/>
    </xf>
    <xf numFmtId="165" fontId="11" fillId="34" borderId="0" xfId="0" applyFont="1" applyFill="1" applyAlignment="1" applyProtection="1">
      <alignment horizontal="right" vertical="center"/>
      <protection locked="0"/>
    </xf>
    <xf numFmtId="165" fontId="62" fillId="0" borderId="0" xfId="0" applyFont="1" applyAlignment="1" applyProtection="1">
      <alignment horizontal="left" vertical="center"/>
      <protection locked="0"/>
    </xf>
    <xf numFmtId="14" fontId="11" fillId="0" borderId="0" xfId="0" applyNumberFormat="1" applyFont="1" applyAlignment="1" applyProtection="1">
      <alignment horizontal="left" vertical="center"/>
      <protection locked="0"/>
    </xf>
    <xf numFmtId="14" fontId="10" fillId="34" borderId="0" xfId="0" applyNumberFormat="1" applyFont="1" applyFill="1" applyAlignment="1" applyProtection="1">
      <alignment horizontal="left" vertical="center"/>
      <protection locked="0"/>
    </xf>
    <xf numFmtId="165" fontId="11" fillId="0" borderId="0" xfId="0" applyFont="1" applyAlignment="1" applyProtection="1">
      <alignment vertical="center"/>
      <protection locked="0"/>
    </xf>
    <xf numFmtId="165" fontId="10" fillId="0" borderId="0" xfId="0" applyFont="1" applyAlignment="1" applyProtection="1">
      <alignment horizontal="left" vertical="center"/>
      <protection locked="0"/>
    </xf>
    <xf numFmtId="37" fontId="10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NumberFormat="1" applyFont="1" applyAlignment="1" applyProtection="1">
      <alignment horizontal="center" vertical="center"/>
      <protection locked="0"/>
    </xf>
    <xf numFmtId="165" fontId="9" fillId="35" borderId="40" xfId="0" applyFont="1" applyFill="1" applyBorder="1" applyAlignment="1" applyProtection="1">
      <alignment horizontal="center" vertical="center"/>
      <protection locked="0"/>
    </xf>
    <xf numFmtId="165" fontId="9" fillId="35" borderId="40" xfId="0" applyFont="1" applyFill="1" applyBorder="1" applyAlignment="1" applyProtection="1">
      <alignment horizontal="right" vertical="center"/>
      <protection locked="0"/>
    </xf>
    <xf numFmtId="165" fontId="9" fillId="35" borderId="41" xfId="0" applyFont="1" applyFill="1" applyBorder="1" applyAlignment="1" applyProtection="1">
      <alignment horizontal="right" vertical="center"/>
      <protection locked="0"/>
    </xf>
    <xf numFmtId="165" fontId="9" fillId="35" borderId="42" xfId="0" applyFont="1" applyFill="1" applyBorder="1" applyAlignment="1" applyProtection="1">
      <alignment horizontal="right" vertical="center"/>
      <protection locked="0"/>
    </xf>
    <xf numFmtId="165" fontId="9" fillId="35" borderId="43" xfId="0" applyFont="1" applyFill="1" applyBorder="1" applyAlignment="1" applyProtection="1">
      <alignment horizontal="center" vertical="center"/>
      <protection locked="0"/>
    </xf>
    <xf numFmtId="165" fontId="9" fillId="35" borderId="44" xfId="0" applyFont="1" applyFill="1" applyBorder="1" applyAlignment="1" applyProtection="1">
      <alignment horizontal="right" vertical="center"/>
      <protection locked="0"/>
    </xf>
    <xf numFmtId="165" fontId="12" fillId="35" borderId="45" xfId="0" applyFont="1" applyFill="1" applyBorder="1" applyAlignment="1" applyProtection="1">
      <alignment vertical="center"/>
      <protection locked="0"/>
    </xf>
    <xf numFmtId="165" fontId="10" fillId="35" borderId="46" xfId="0" applyFont="1" applyFill="1" applyBorder="1" applyAlignment="1" applyProtection="1">
      <alignment horizontal="left" vertical="center"/>
      <protection locked="0"/>
    </xf>
    <xf numFmtId="165" fontId="11" fillId="35" borderId="47" xfId="0" applyFont="1" applyFill="1" applyBorder="1" applyAlignment="1" applyProtection="1">
      <alignment horizontal="center" vertical="center"/>
      <protection locked="0"/>
    </xf>
    <xf numFmtId="173" fontId="11" fillId="35" borderId="47" xfId="42" applyNumberFormat="1" applyFont="1" applyFill="1" applyBorder="1" applyAlignment="1" applyProtection="1">
      <alignment horizontal="right" vertical="center"/>
      <protection locked="0"/>
    </xf>
    <xf numFmtId="37" fontId="10" fillId="35" borderId="46" xfId="0" applyNumberFormat="1" applyFont="1" applyFill="1" applyBorder="1" applyAlignment="1" applyProtection="1">
      <alignment horizontal="right" vertical="center"/>
      <protection locked="0"/>
    </xf>
    <xf numFmtId="165" fontId="11" fillId="35" borderId="47" xfId="0" applyFont="1" applyFill="1" applyBorder="1" applyAlignment="1" applyProtection="1">
      <alignment horizontal="right" vertical="center"/>
      <protection locked="0"/>
    </xf>
    <xf numFmtId="165" fontId="11" fillId="35" borderId="48" xfId="0" applyFont="1" applyFill="1" applyBorder="1" applyAlignment="1" applyProtection="1">
      <alignment horizontal="center" vertical="center"/>
      <protection locked="0"/>
    </xf>
    <xf numFmtId="37" fontId="10" fillId="35" borderId="49" xfId="0" applyNumberFormat="1" applyFont="1" applyFill="1" applyBorder="1" applyAlignment="1" applyProtection="1">
      <alignment horizontal="right" vertical="center"/>
      <protection locked="0"/>
    </xf>
    <xf numFmtId="165" fontId="11" fillId="35" borderId="50" xfId="0" applyFont="1" applyFill="1" applyBorder="1" applyAlignment="1" applyProtection="1">
      <alignment horizontal="center" vertical="center"/>
      <protection locked="0"/>
    </xf>
    <xf numFmtId="37" fontId="10" fillId="35" borderId="51" xfId="0" applyNumberFormat="1" applyFont="1" applyFill="1" applyBorder="1" applyAlignment="1" applyProtection="1">
      <alignment horizontal="right" vertical="center"/>
      <protection locked="0"/>
    </xf>
    <xf numFmtId="165" fontId="11" fillId="0" borderId="52" xfId="0" applyFont="1" applyBorder="1" applyAlignment="1" applyProtection="1">
      <alignment vertical="center"/>
      <protection locked="0"/>
    </xf>
    <xf numFmtId="165" fontId="10" fillId="0" borderId="53" xfId="0" applyFont="1" applyBorder="1" applyAlignment="1" applyProtection="1">
      <alignment horizontal="left" vertical="center"/>
      <protection locked="0"/>
    </xf>
    <xf numFmtId="37" fontId="10" fillId="0" borderId="0" xfId="0" applyNumberFormat="1" applyFont="1" applyBorder="1" applyAlignment="1" applyProtection="1">
      <alignment horizontal="right" vertical="center"/>
      <protection locked="0"/>
    </xf>
    <xf numFmtId="37" fontId="10" fillId="0" borderId="53" xfId="0" applyNumberFormat="1" applyFont="1" applyFill="1" applyBorder="1" applyAlignment="1" applyProtection="1">
      <alignment horizontal="right" vertical="center"/>
      <protection locked="0"/>
    </xf>
    <xf numFmtId="37" fontId="63" fillId="0" borderId="54" xfId="0" applyNumberFormat="1" applyFont="1" applyBorder="1" applyAlignment="1" applyProtection="1">
      <alignment horizontal="right" vertical="center"/>
      <protection locked="0"/>
    </xf>
    <xf numFmtId="165" fontId="11" fillId="0" borderId="55" xfId="0" applyFont="1" applyFill="1" applyBorder="1" applyAlignment="1" applyProtection="1">
      <alignment horizontal="center" vertical="center"/>
      <protection locked="0"/>
    </xf>
    <xf numFmtId="165" fontId="11" fillId="0" borderId="0" xfId="0" applyFont="1" applyBorder="1" applyAlignment="1" applyProtection="1">
      <alignment horizontal="center" vertical="center"/>
      <protection locked="0"/>
    </xf>
    <xf numFmtId="37" fontId="10" fillId="0" borderId="56" xfId="0" applyNumberFormat="1" applyFont="1" applyBorder="1" applyAlignment="1" applyProtection="1">
      <alignment horizontal="right" vertical="center"/>
      <protection locked="0"/>
    </xf>
    <xf numFmtId="165" fontId="11" fillId="0" borderId="52" xfId="0" applyFont="1" applyBorder="1" applyAlignment="1" applyProtection="1">
      <alignment horizontal="center" vertical="center"/>
      <protection locked="0"/>
    </xf>
    <xf numFmtId="165" fontId="11" fillId="0" borderId="0" xfId="0" applyFont="1" applyBorder="1" applyAlignment="1" applyProtection="1">
      <alignment horizontal="right" vertical="center"/>
      <protection locked="0"/>
    </xf>
    <xf numFmtId="165" fontId="10" fillId="0" borderId="0" xfId="0" applyFont="1" applyBorder="1" applyAlignment="1" applyProtection="1">
      <alignment horizontal="left" vertical="center"/>
      <protection locked="0"/>
    </xf>
    <xf numFmtId="165" fontId="11" fillId="0" borderId="57" xfId="0" applyFont="1" applyBorder="1" applyAlignment="1" applyProtection="1">
      <alignment horizontal="center" vertical="center"/>
      <protection locked="0"/>
    </xf>
    <xf numFmtId="165" fontId="11" fillId="0" borderId="58" xfId="0" applyFont="1" applyBorder="1" applyAlignment="1" applyProtection="1">
      <alignment horizontal="center" vertical="center"/>
      <protection locked="0"/>
    </xf>
    <xf numFmtId="165" fontId="9" fillId="35" borderId="59" xfId="0" applyFont="1" applyFill="1" applyBorder="1" applyAlignment="1" applyProtection="1">
      <alignment vertical="center"/>
      <protection locked="0"/>
    </xf>
    <xf numFmtId="165" fontId="9" fillId="35" borderId="46" xfId="0" applyFont="1" applyFill="1" applyBorder="1" applyAlignment="1" applyProtection="1">
      <alignment horizontal="left" vertical="center"/>
      <protection locked="0"/>
    </xf>
    <xf numFmtId="37" fontId="9" fillId="35" borderId="48" xfId="0" applyNumberFormat="1" applyFont="1" applyFill="1" applyBorder="1" applyAlignment="1" applyProtection="1">
      <alignment horizontal="center" vertical="center"/>
      <protection locked="0"/>
    </xf>
    <xf numFmtId="173" fontId="9" fillId="35" borderId="47" xfId="42" applyNumberFormat="1" applyFont="1" applyFill="1" applyBorder="1" applyAlignment="1" applyProtection="1">
      <alignment horizontal="right" vertical="center"/>
      <protection locked="0"/>
    </xf>
    <xf numFmtId="37" fontId="9" fillId="35" borderId="46" xfId="0" applyNumberFormat="1" applyFont="1" applyFill="1" applyBorder="1" applyAlignment="1" applyProtection="1">
      <alignment horizontal="right" vertical="center"/>
      <protection locked="0"/>
    </xf>
    <xf numFmtId="165" fontId="12" fillId="35" borderId="47" xfId="0" applyFont="1" applyFill="1" applyBorder="1" applyAlignment="1" applyProtection="1">
      <alignment horizontal="right" vertical="center"/>
      <protection locked="0"/>
    </xf>
    <xf numFmtId="165" fontId="12" fillId="35" borderId="47" xfId="0" applyFont="1" applyFill="1" applyBorder="1" applyAlignment="1" applyProtection="1">
      <alignment horizontal="center" vertical="center"/>
      <protection locked="0"/>
    </xf>
    <xf numFmtId="37" fontId="9" fillId="35" borderId="49" xfId="0" applyNumberFormat="1" applyFont="1" applyFill="1" applyBorder="1" applyAlignment="1" applyProtection="1">
      <alignment horizontal="right" vertical="center"/>
      <protection locked="0"/>
    </xf>
    <xf numFmtId="37" fontId="9" fillId="35" borderId="50" xfId="0" applyNumberFormat="1" applyFont="1" applyFill="1" applyBorder="1" applyAlignment="1" applyProtection="1">
      <alignment horizontal="center" vertical="center"/>
      <protection locked="0"/>
    </xf>
    <xf numFmtId="37" fontId="9" fillId="35" borderId="51" xfId="0" applyNumberFormat="1" applyFont="1" applyFill="1" applyBorder="1" applyAlignment="1" applyProtection="1">
      <alignment horizontal="right" vertical="center"/>
      <protection locked="0"/>
    </xf>
    <xf numFmtId="165" fontId="11" fillId="36" borderId="45" xfId="0" applyFont="1" applyFill="1" applyBorder="1" applyAlignment="1" applyProtection="1">
      <alignment vertical="center"/>
      <protection locked="0"/>
    </xf>
    <xf numFmtId="165" fontId="10" fillId="36" borderId="46" xfId="0" applyFont="1" applyFill="1" applyBorder="1" applyAlignment="1" applyProtection="1">
      <alignment horizontal="left" vertical="center"/>
      <protection locked="0"/>
    </xf>
    <xf numFmtId="37" fontId="10" fillId="36" borderId="48" xfId="0" applyNumberFormat="1" applyFont="1" applyFill="1" applyBorder="1" applyAlignment="1" applyProtection="1">
      <alignment horizontal="center" vertical="center"/>
      <protection locked="0"/>
    </xf>
    <xf numFmtId="173" fontId="10" fillId="36" borderId="47" xfId="42" applyNumberFormat="1" applyFont="1" applyFill="1" applyBorder="1" applyAlignment="1" applyProtection="1">
      <alignment horizontal="right" vertical="center"/>
      <protection locked="0"/>
    </xf>
    <xf numFmtId="37" fontId="10" fillId="36" borderId="46" xfId="0" applyNumberFormat="1" applyFont="1" applyFill="1" applyBorder="1" applyAlignment="1" applyProtection="1">
      <alignment horizontal="right" vertical="center"/>
      <protection locked="0"/>
    </xf>
    <xf numFmtId="37" fontId="10" fillId="36" borderId="47" xfId="0" applyNumberFormat="1" applyFont="1" applyFill="1" applyBorder="1" applyAlignment="1" applyProtection="1">
      <alignment horizontal="center" vertical="center"/>
      <protection locked="0"/>
    </xf>
    <xf numFmtId="165" fontId="11" fillId="36" borderId="47" xfId="0" applyFont="1" applyFill="1" applyBorder="1" applyAlignment="1" applyProtection="1">
      <alignment horizontal="right" vertical="center"/>
      <protection locked="0"/>
    </xf>
    <xf numFmtId="165" fontId="11" fillId="36" borderId="48" xfId="0" applyFont="1" applyFill="1" applyBorder="1" applyAlignment="1" applyProtection="1">
      <alignment horizontal="center" vertical="center"/>
      <protection locked="0"/>
    </xf>
    <xf numFmtId="165" fontId="11" fillId="36" borderId="47" xfId="0" applyFont="1" applyFill="1" applyBorder="1" applyAlignment="1" applyProtection="1">
      <alignment horizontal="center" vertical="center"/>
      <protection locked="0"/>
    </xf>
    <xf numFmtId="37" fontId="10" fillId="36" borderId="49" xfId="0" applyNumberFormat="1" applyFont="1" applyFill="1" applyBorder="1" applyAlignment="1" applyProtection="1">
      <alignment horizontal="right" vertical="center"/>
      <protection locked="0"/>
    </xf>
    <xf numFmtId="37" fontId="10" fillId="36" borderId="50" xfId="0" applyNumberFormat="1" applyFont="1" applyFill="1" applyBorder="1" applyAlignment="1" applyProtection="1">
      <alignment horizontal="center" vertical="center"/>
      <protection locked="0"/>
    </xf>
    <xf numFmtId="37" fontId="10" fillId="36" borderId="51" xfId="0" applyNumberFormat="1" applyFont="1" applyFill="1" applyBorder="1" applyAlignment="1" applyProtection="1">
      <alignment horizontal="right" vertical="center"/>
      <protection locked="0"/>
    </xf>
    <xf numFmtId="165" fontId="63" fillId="0" borderId="54" xfId="0" applyFont="1" applyBorder="1" applyAlignment="1" applyProtection="1">
      <alignment horizontal="left" vertical="center"/>
      <protection locked="0"/>
    </xf>
    <xf numFmtId="37" fontId="63" fillId="0" borderId="0" xfId="0" applyNumberFormat="1" applyFont="1" applyAlignment="1" applyProtection="1">
      <alignment horizontal="center" vertical="center"/>
      <protection locked="0"/>
    </xf>
    <xf numFmtId="37" fontId="63" fillId="0" borderId="0" xfId="0" applyNumberFormat="1" applyFont="1" applyAlignment="1" applyProtection="1">
      <alignment horizontal="right" vertical="center"/>
      <protection locked="0"/>
    </xf>
    <xf numFmtId="37" fontId="63" fillId="0" borderId="56" xfId="0" applyNumberFormat="1" applyFont="1" applyBorder="1" applyAlignment="1" applyProtection="1">
      <alignment horizontal="right" vertical="center"/>
      <protection locked="0"/>
    </xf>
    <xf numFmtId="37" fontId="63" fillId="0" borderId="52" xfId="0" applyNumberFormat="1" applyFont="1" applyBorder="1" applyAlignment="1" applyProtection="1">
      <alignment horizontal="center" vertical="center"/>
      <protection locked="0"/>
    </xf>
    <xf numFmtId="37" fontId="63" fillId="0" borderId="0" xfId="0" applyNumberFormat="1" applyFont="1" applyBorder="1" applyAlignment="1" applyProtection="1">
      <alignment horizontal="right" vertical="center"/>
      <protection locked="0"/>
    </xf>
    <xf numFmtId="37" fontId="63" fillId="0" borderId="0" xfId="0" applyNumberFormat="1" applyFont="1" applyBorder="1" applyAlignment="1" applyProtection="1">
      <alignment horizontal="center" vertical="center"/>
      <protection locked="0"/>
    </xf>
    <xf numFmtId="165" fontId="64" fillId="37" borderId="60" xfId="0" applyFont="1" applyFill="1" applyBorder="1" applyAlignment="1" applyProtection="1">
      <alignment vertical="center"/>
      <protection locked="0"/>
    </xf>
    <xf numFmtId="165" fontId="64" fillId="37" borderId="61" xfId="0" applyFont="1" applyFill="1" applyBorder="1" applyAlignment="1" applyProtection="1">
      <alignment horizontal="left" vertical="center"/>
      <protection locked="0"/>
    </xf>
    <xf numFmtId="37" fontId="64" fillId="37" borderId="62" xfId="0" applyNumberFormat="1" applyFont="1" applyFill="1" applyBorder="1" applyAlignment="1" applyProtection="1">
      <alignment horizontal="center" vertical="center"/>
      <protection locked="0"/>
    </xf>
    <xf numFmtId="37" fontId="64" fillId="37" borderId="62" xfId="0" applyNumberFormat="1" applyFont="1" applyFill="1" applyBorder="1" applyAlignment="1" applyProtection="1">
      <alignment horizontal="right" vertical="center"/>
      <protection locked="0"/>
    </xf>
    <xf numFmtId="37" fontId="64" fillId="37" borderId="61" xfId="0" applyNumberFormat="1" applyFont="1" applyFill="1" applyBorder="1" applyAlignment="1" applyProtection="1">
      <alignment horizontal="right" vertical="center"/>
      <protection locked="0"/>
    </xf>
    <xf numFmtId="37" fontId="64" fillId="37" borderId="63" xfId="0" applyNumberFormat="1" applyFont="1" applyFill="1" applyBorder="1" applyAlignment="1" applyProtection="1">
      <alignment horizontal="right" vertical="center"/>
      <protection locked="0"/>
    </xf>
    <xf numFmtId="37" fontId="64" fillId="37" borderId="60" xfId="0" applyNumberFormat="1" applyFont="1" applyFill="1" applyBorder="1" applyAlignment="1" applyProtection="1">
      <alignment horizontal="center" vertical="center"/>
      <protection locked="0"/>
    </xf>
    <xf numFmtId="165" fontId="11" fillId="0" borderId="0" xfId="0" applyFont="1" applyFill="1" applyBorder="1" applyAlignment="1">
      <alignment horizontal="left" vertical="center"/>
    </xf>
    <xf numFmtId="165" fontId="11" fillId="0" borderId="0" xfId="0" applyFont="1" applyFill="1" applyBorder="1" applyAlignment="1">
      <alignment horizontal="center" vertical="center"/>
    </xf>
    <xf numFmtId="165" fontId="11" fillId="0" borderId="0" xfId="0" applyFont="1" applyFill="1" applyBorder="1" applyAlignment="1">
      <alignment horizontal="right" vertical="center"/>
    </xf>
    <xf numFmtId="165" fontId="11" fillId="0" borderId="0" xfId="0" applyFont="1" applyAlignment="1">
      <alignment horizontal="left" vertical="center"/>
    </xf>
    <xf numFmtId="165" fontId="64" fillId="0" borderId="0" xfId="0" applyFont="1" applyAlignment="1" applyProtection="1">
      <alignment vertical="center"/>
      <protection locked="0"/>
    </xf>
    <xf numFmtId="37" fontId="10" fillId="0" borderId="0" xfId="0" applyNumberFormat="1" applyFont="1" applyFill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165" fontId="9" fillId="0" borderId="0" xfId="0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165" fontId="62" fillId="0" borderId="0" xfId="0" applyFont="1" applyAlignment="1">
      <alignment horizontal="left" vertical="center"/>
    </xf>
    <xf numFmtId="165" fontId="62" fillId="0" borderId="0" xfId="0" applyFont="1" applyAlignment="1" applyProtection="1">
      <alignment vertical="center"/>
      <protection locked="0"/>
    </xf>
    <xf numFmtId="165" fontId="10" fillId="0" borderId="0" xfId="0" applyFont="1" applyAlignment="1" applyProtection="1">
      <alignment vertical="center"/>
      <protection locked="0"/>
    </xf>
    <xf numFmtId="165" fontId="12" fillId="35" borderId="50" xfId="0" applyFont="1" applyFill="1" applyBorder="1" applyAlignment="1" applyProtection="1">
      <alignment vertical="center"/>
      <protection locked="0"/>
    </xf>
    <xf numFmtId="173" fontId="11" fillId="35" borderId="47" xfId="42" applyNumberFormat="1" applyFont="1" applyFill="1" applyBorder="1" applyAlignment="1" applyProtection="1">
      <alignment vertical="center"/>
      <protection locked="0"/>
    </xf>
    <xf numFmtId="37" fontId="10" fillId="0" borderId="0" xfId="0" applyNumberFormat="1" applyFont="1" applyFill="1" applyBorder="1" applyAlignment="1" applyProtection="1">
      <alignment horizontal="right" vertical="center"/>
      <protection locked="0"/>
    </xf>
    <xf numFmtId="37" fontId="10" fillId="0" borderId="0" xfId="0" applyNumberFormat="1" applyFont="1" applyFill="1" applyBorder="1" applyAlignment="1" applyProtection="1">
      <alignment vertical="center"/>
      <protection locked="0"/>
    </xf>
    <xf numFmtId="165" fontId="9" fillId="35" borderId="64" xfId="0" applyFont="1" applyFill="1" applyBorder="1" applyAlignment="1" applyProtection="1">
      <alignment vertical="center"/>
      <protection locked="0"/>
    </xf>
    <xf numFmtId="173" fontId="9" fillId="35" borderId="47" xfId="42" applyNumberFormat="1" applyFont="1" applyFill="1" applyBorder="1" applyAlignment="1" applyProtection="1">
      <alignment vertical="center"/>
      <protection locked="0"/>
    </xf>
    <xf numFmtId="165" fontId="11" fillId="36" borderId="50" xfId="0" applyFont="1" applyFill="1" applyBorder="1" applyAlignment="1" applyProtection="1">
      <alignment horizontal="left" vertical="center"/>
      <protection locked="0"/>
    </xf>
    <xf numFmtId="173" fontId="10" fillId="36" borderId="47" xfId="42" applyNumberFormat="1" applyFont="1" applyFill="1" applyBorder="1" applyAlignment="1" applyProtection="1">
      <alignment vertical="center"/>
      <protection locked="0"/>
    </xf>
    <xf numFmtId="165" fontId="11" fillId="0" borderId="52" xfId="0" applyFont="1" applyFill="1" applyBorder="1" applyAlignment="1" applyProtection="1">
      <alignment vertical="center"/>
      <protection locked="0"/>
    </xf>
    <xf numFmtId="165" fontId="10" fillId="0" borderId="0" xfId="0" applyFont="1" applyBorder="1" applyAlignment="1" applyProtection="1">
      <alignment vertical="center"/>
      <protection locked="0"/>
    </xf>
    <xf numFmtId="165" fontId="11" fillId="0" borderId="65" xfId="0" applyFont="1" applyBorder="1" applyAlignment="1" applyProtection="1">
      <alignment horizontal="center" vertical="center"/>
      <protection locked="0"/>
    </xf>
    <xf numFmtId="165" fontId="11" fillId="0" borderId="66" xfId="0" applyFont="1" applyBorder="1" applyAlignment="1" applyProtection="1">
      <alignment horizontal="center" vertical="center"/>
      <protection locked="0"/>
    </xf>
    <xf numFmtId="165" fontId="11" fillId="0" borderId="55" xfId="0" applyFont="1" applyBorder="1" applyAlignment="1" applyProtection="1">
      <alignment horizontal="center" vertical="center"/>
      <protection locked="0"/>
    </xf>
    <xf numFmtId="37" fontId="64" fillId="37" borderId="62" xfId="0" applyNumberFormat="1" applyFont="1" applyFill="1" applyBorder="1" applyAlignment="1" applyProtection="1">
      <alignment vertical="center"/>
      <protection locked="0"/>
    </xf>
    <xf numFmtId="37" fontId="9" fillId="0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Alignment="1" applyProtection="1">
      <alignment vertical="center"/>
      <protection locked="0"/>
    </xf>
    <xf numFmtId="165" fontId="62" fillId="0" borderId="0" xfId="0" applyFont="1" applyFill="1" applyBorder="1" applyAlignment="1" applyProtection="1">
      <alignment horizontal="left" vertical="center"/>
      <protection locked="0"/>
    </xf>
    <xf numFmtId="165" fontId="12" fillId="0" borderId="0" xfId="0" applyFont="1" applyFill="1" applyBorder="1" applyAlignment="1" applyProtection="1">
      <alignment horizontal="center" vertical="center"/>
      <protection locked="0"/>
    </xf>
    <xf numFmtId="165" fontId="9" fillId="38" borderId="67" xfId="0" applyFont="1" applyFill="1" applyBorder="1" applyAlignment="1" applyProtection="1">
      <alignment horizontal="center" vertical="center"/>
      <protection locked="0"/>
    </xf>
    <xf numFmtId="165" fontId="9" fillId="38" borderId="40" xfId="0" applyFont="1" applyFill="1" applyBorder="1" applyAlignment="1" applyProtection="1">
      <alignment horizontal="right" vertical="center"/>
      <protection locked="0"/>
    </xf>
    <xf numFmtId="165" fontId="9" fillId="38" borderId="41" xfId="0" applyFont="1" applyFill="1" applyBorder="1" applyAlignment="1" applyProtection="1">
      <alignment horizontal="right" vertical="center"/>
      <protection locked="0"/>
    </xf>
    <xf numFmtId="165" fontId="9" fillId="38" borderId="40" xfId="0" applyFont="1" applyFill="1" applyBorder="1" applyAlignment="1" applyProtection="1">
      <alignment horizontal="center" vertical="center"/>
      <protection locked="0"/>
    </xf>
    <xf numFmtId="165" fontId="9" fillId="38" borderId="42" xfId="0" applyFont="1" applyFill="1" applyBorder="1" applyAlignment="1" applyProtection="1">
      <alignment horizontal="right" vertical="center"/>
      <protection locked="0"/>
    </xf>
    <xf numFmtId="165" fontId="11" fillId="35" borderId="47" xfId="0" applyFont="1" applyFill="1" applyBorder="1" applyAlignment="1" applyProtection="1">
      <alignment vertical="center"/>
      <protection locked="0"/>
    </xf>
    <xf numFmtId="165" fontId="11" fillId="38" borderId="45" xfId="0" applyFont="1" applyFill="1" applyBorder="1" applyAlignment="1" applyProtection="1">
      <alignment horizontal="center" vertical="center"/>
      <protection locked="0"/>
    </xf>
    <xf numFmtId="173" fontId="11" fillId="38" borderId="47" xfId="42" applyNumberFormat="1" applyFont="1" applyFill="1" applyBorder="1" applyAlignment="1" applyProtection="1">
      <alignment horizontal="right" vertical="center"/>
      <protection locked="0"/>
    </xf>
    <xf numFmtId="37" fontId="10" fillId="38" borderId="46" xfId="0" applyNumberFormat="1" applyFont="1" applyFill="1" applyBorder="1" applyAlignment="1" applyProtection="1">
      <alignment horizontal="right" vertical="center"/>
      <protection locked="0"/>
    </xf>
    <xf numFmtId="165" fontId="11" fillId="38" borderId="47" xfId="0" applyFont="1" applyFill="1" applyBorder="1" applyAlignment="1" applyProtection="1">
      <alignment horizontal="center" vertical="center"/>
      <protection locked="0"/>
    </xf>
    <xf numFmtId="165" fontId="11" fillId="38" borderId="47" xfId="0" applyFont="1" applyFill="1" applyBorder="1" applyAlignment="1" applyProtection="1">
      <alignment horizontal="right" vertical="center"/>
      <protection locked="0"/>
    </xf>
    <xf numFmtId="165" fontId="11" fillId="38" borderId="48" xfId="0" applyFont="1" applyFill="1" applyBorder="1" applyAlignment="1" applyProtection="1">
      <alignment horizontal="center" vertical="center"/>
      <protection locked="0"/>
    </xf>
    <xf numFmtId="37" fontId="10" fillId="38" borderId="49" xfId="0" applyNumberFormat="1" applyFont="1" applyFill="1" applyBorder="1" applyAlignment="1" applyProtection="1">
      <alignment horizontal="right" vertical="center"/>
      <protection locked="0"/>
    </xf>
    <xf numFmtId="165" fontId="11" fillId="0" borderId="53" xfId="0" applyFont="1" applyBorder="1" applyAlignment="1" applyProtection="1">
      <alignment horizontal="left" vertical="center"/>
      <protection locked="0"/>
    </xf>
    <xf numFmtId="165" fontId="11" fillId="0" borderId="0" xfId="0" applyFont="1" applyFill="1" applyBorder="1" applyAlignment="1" applyProtection="1">
      <alignment horizontal="center" vertical="center"/>
      <protection locked="0"/>
    </xf>
    <xf numFmtId="173" fontId="11" fillId="0" borderId="0" xfId="42" applyNumberFormat="1" applyFont="1" applyFill="1" applyBorder="1" applyAlignment="1" applyProtection="1">
      <alignment horizontal="right" vertical="center"/>
      <protection locked="0"/>
    </xf>
    <xf numFmtId="165" fontId="11" fillId="0" borderId="0" xfId="0" applyFont="1" applyFill="1" applyBorder="1" applyAlignment="1" applyProtection="1">
      <alignment vertical="center"/>
      <protection locked="0"/>
    </xf>
    <xf numFmtId="37" fontId="10" fillId="0" borderId="53" xfId="0" applyNumberFormat="1" applyFont="1" applyBorder="1" applyAlignment="1" applyProtection="1">
      <alignment horizontal="right" vertical="center"/>
      <protection locked="0"/>
    </xf>
    <xf numFmtId="165" fontId="11" fillId="0" borderId="68" xfId="0" applyFont="1" applyFill="1" applyBorder="1" applyAlignment="1" applyProtection="1">
      <alignment horizontal="center" vertical="center"/>
      <protection locked="0"/>
    </xf>
    <xf numFmtId="165" fontId="11" fillId="0" borderId="0" xfId="0" applyFont="1" applyFill="1" applyBorder="1" applyAlignment="1" applyProtection="1">
      <alignment horizontal="right" vertical="center"/>
      <protection locked="0"/>
    </xf>
    <xf numFmtId="165" fontId="11" fillId="0" borderId="69" xfId="0" applyFont="1" applyFill="1" applyBorder="1" applyAlignment="1" applyProtection="1">
      <alignment horizontal="center" vertical="center"/>
      <protection locked="0"/>
    </xf>
    <xf numFmtId="37" fontId="10" fillId="0" borderId="55" xfId="0" applyNumberFormat="1" applyFont="1" applyFill="1" applyBorder="1" applyAlignment="1" applyProtection="1">
      <alignment horizontal="center" vertical="center"/>
      <protection locked="0"/>
    </xf>
    <xf numFmtId="173" fontId="10" fillId="0" borderId="0" xfId="42" applyNumberFormat="1" applyFont="1" applyFill="1" applyBorder="1" applyAlignment="1" applyProtection="1">
      <alignment horizontal="right" vertical="center"/>
      <protection locked="0"/>
    </xf>
    <xf numFmtId="37" fontId="10" fillId="0" borderId="0" xfId="0" applyNumberFormat="1" applyFont="1" applyFill="1" applyBorder="1" applyAlignment="1" applyProtection="1">
      <alignment horizontal="center" vertical="center"/>
      <protection locked="0"/>
    </xf>
    <xf numFmtId="37" fontId="10" fillId="0" borderId="69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Border="1" applyAlignment="1" applyProtection="1">
      <alignment horizontal="left" vertical="center"/>
      <protection locked="0"/>
    </xf>
    <xf numFmtId="37" fontId="10" fillId="0" borderId="70" xfId="0" applyNumberFormat="1" applyFont="1" applyFill="1" applyBorder="1" applyAlignment="1" applyProtection="1">
      <alignment horizontal="center" vertical="center"/>
      <protection locked="0"/>
    </xf>
    <xf numFmtId="165" fontId="12" fillId="35" borderId="47" xfId="0" applyFont="1" applyFill="1" applyBorder="1" applyAlignment="1" applyProtection="1">
      <alignment vertical="center"/>
      <protection locked="0"/>
    </xf>
    <xf numFmtId="37" fontId="9" fillId="38" borderId="45" xfId="0" applyNumberFormat="1" applyFont="1" applyFill="1" applyBorder="1" applyAlignment="1" applyProtection="1">
      <alignment horizontal="center" vertical="center"/>
      <protection locked="0"/>
    </xf>
    <xf numFmtId="173" fontId="9" fillId="38" borderId="47" xfId="42" applyNumberFormat="1" applyFont="1" applyFill="1" applyBorder="1" applyAlignment="1" applyProtection="1">
      <alignment horizontal="right" vertical="center"/>
      <protection locked="0"/>
    </xf>
    <xf numFmtId="37" fontId="9" fillId="38" borderId="46" xfId="0" applyNumberFormat="1" applyFont="1" applyFill="1" applyBorder="1" applyAlignment="1" applyProtection="1">
      <alignment horizontal="right" vertical="center"/>
      <protection locked="0"/>
    </xf>
    <xf numFmtId="37" fontId="9" fillId="38" borderId="48" xfId="0" applyNumberFormat="1" applyFont="1" applyFill="1" applyBorder="1" applyAlignment="1" applyProtection="1">
      <alignment horizontal="center" vertical="center"/>
      <protection locked="0"/>
    </xf>
    <xf numFmtId="165" fontId="12" fillId="38" borderId="47" xfId="0" applyFont="1" applyFill="1" applyBorder="1" applyAlignment="1" applyProtection="1">
      <alignment horizontal="right" vertical="center"/>
      <protection locked="0"/>
    </xf>
    <xf numFmtId="165" fontId="12" fillId="38" borderId="47" xfId="0" applyFont="1" applyFill="1" applyBorder="1" applyAlignment="1" applyProtection="1">
      <alignment horizontal="center" vertical="center"/>
      <protection locked="0"/>
    </xf>
    <xf numFmtId="37" fontId="9" fillId="38" borderId="49" xfId="0" applyNumberFormat="1" applyFont="1" applyFill="1" applyBorder="1" applyAlignment="1" applyProtection="1">
      <alignment horizontal="right" vertical="center"/>
      <protection locked="0"/>
    </xf>
    <xf numFmtId="165" fontId="11" fillId="36" borderId="47" xfId="0" applyFont="1" applyFill="1" applyBorder="1" applyAlignment="1" applyProtection="1">
      <alignment vertical="center"/>
      <protection locked="0"/>
    </xf>
    <xf numFmtId="37" fontId="10" fillId="36" borderId="45" xfId="0" applyNumberFormat="1" applyFont="1" applyFill="1" applyBorder="1" applyAlignment="1" applyProtection="1">
      <alignment horizontal="center" vertical="center"/>
      <protection locked="0"/>
    </xf>
    <xf numFmtId="165" fontId="16" fillId="0" borderId="0" xfId="0" applyFont="1" applyAlignment="1" applyProtection="1">
      <alignment horizontal="left" vertical="center"/>
      <protection locked="0"/>
    </xf>
    <xf numFmtId="37" fontId="10" fillId="0" borderId="0" xfId="0" applyNumberFormat="1" applyFont="1" applyBorder="1" applyAlignment="1" applyProtection="1">
      <alignment horizontal="center" vertical="center"/>
      <protection locked="0"/>
    </xf>
    <xf numFmtId="37" fontId="10" fillId="0" borderId="0" xfId="0" applyNumberFormat="1" applyFont="1" applyBorder="1" applyAlignment="1" applyProtection="1">
      <alignment vertical="center"/>
      <protection locked="0"/>
    </xf>
    <xf numFmtId="37" fontId="10" fillId="0" borderId="69" xfId="0" applyNumberFormat="1" applyFont="1" applyBorder="1" applyAlignment="1" applyProtection="1">
      <alignment horizontal="center" vertical="center"/>
      <protection locked="0"/>
    </xf>
    <xf numFmtId="165" fontId="9" fillId="38" borderId="71" xfId="0" applyFont="1" applyFill="1" applyBorder="1" applyAlignment="1" applyProtection="1">
      <alignment vertical="center"/>
      <protection locked="0"/>
    </xf>
    <xf numFmtId="165" fontId="9" fillId="38" borderId="72" xfId="0" applyFont="1" applyFill="1" applyBorder="1" applyAlignment="1" applyProtection="1">
      <alignment horizontal="left" vertical="center"/>
      <protection locked="0"/>
    </xf>
    <xf numFmtId="37" fontId="9" fillId="38" borderId="73" xfId="0" applyNumberFormat="1" applyFont="1" applyFill="1" applyBorder="1" applyAlignment="1" applyProtection="1">
      <alignment horizontal="center" vertical="center"/>
      <protection locked="0"/>
    </xf>
    <xf numFmtId="37" fontId="9" fillId="38" borderId="73" xfId="0" applyNumberFormat="1" applyFont="1" applyFill="1" applyBorder="1" applyAlignment="1" applyProtection="1">
      <alignment horizontal="right" vertical="center"/>
      <protection locked="0"/>
    </xf>
    <xf numFmtId="37" fontId="9" fillId="38" borderId="72" xfId="0" applyNumberFormat="1" applyFont="1" applyFill="1" applyBorder="1" applyAlignment="1" applyProtection="1">
      <alignment horizontal="right" vertical="center"/>
      <protection locked="0"/>
    </xf>
    <xf numFmtId="37" fontId="9" fillId="38" borderId="73" xfId="0" applyNumberFormat="1" applyFont="1" applyFill="1" applyBorder="1" applyAlignment="1" applyProtection="1">
      <alignment vertical="center"/>
      <protection locked="0"/>
    </xf>
    <xf numFmtId="37" fontId="9" fillId="38" borderId="74" xfId="0" applyNumberFormat="1" applyFont="1" applyFill="1" applyBorder="1" applyAlignment="1" applyProtection="1">
      <alignment horizontal="right" vertical="center"/>
      <protection locked="0"/>
    </xf>
    <xf numFmtId="37" fontId="9" fillId="38" borderId="71" xfId="0" applyNumberFormat="1" applyFont="1" applyFill="1" applyBorder="1" applyAlignment="1" applyProtection="1">
      <alignment horizontal="center" vertical="center"/>
      <protection locked="0"/>
    </xf>
    <xf numFmtId="165" fontId="64" fillId="37" borderId="75" xfId="0" applyFont="1" applyFill="1" applyBorder="1" applyAlignment="1" applyProtection="1">
      <alignment horizontal="center" vertical="center"/>
      <protection locked="0"/>
    </xf>
    <xf numFmtId="165" fontId="64" fillId="37" borderId="76" xfId="0" applyFont="1" applyFill="1" applyBorder="1" applyAlignment="1" applyProtection="1">
      <alignment horizontal="right" vertical="center"/>
      <protection locked="0"/>
    </xf>
    <xf numFmtId="165" fontId="64" fillId="37" borderId="75" xfId="0" applyFont="1" applyFill="1" applyBorder="1" applyAlignment="1" applyProtection="1">
      <alignment horizontal="right" vertical="center"/>
      <protection locked="0"/>
    </xf>
    <xf numFmtId="165" fontId="64" fillId="37" borderId="77" xfId="0" applyFont="1" applyFill="1" applyBorder="1" applyAlignment="1" applyProtection="1">
      <alignment horizontal="right" vertical="center"/>
      <protection locked="0"/>
    </xf>
    <xf numFmtId="165" fontId="64" fillId="37" borderId="78" xfId="0" applyFont="1" applyFill="1" applyBorder="1" applyAlignment="1" applyProtection="1">
      <alignment horizontal="center" vertical="center"/>
      <protection locked="0"/>
    </xf>
    <xf numFmtId="165" fontId="11" fillId="0" borderId="0" xfId="0" applyFont="1" applyBorder="1" applyAlignment="1" applyProtection="1">
      <alignment vertical="center"/>
      <protection locked="0"/>
    </xf>
    <xf numFmtId="37" fontId="63" fillId="0" borderId="0" xfId="0" applyNumberFormat="1" applyFont="1" applyBorder="1" applyAlignment="1" applyProtection="1">
      <alignment vertical="center"/>
      <protection locked="0"/>
    </xf>
    <xf numFmtId="165" fontId="64" fillId="0" borderId="0" xfId="0" applyFont="1" applyFill="1" applyBorder="1" applyAlignment="1" applyProtection="1">
      <alignment vertical="center"/>
      <protection locked="0"/>
    </xf>
    <xf numFmtId="165" fontId="64" fillId="0" borderId="0" xfId="0" applyFont="1" applyFill="1" applyBorder="1" applyAlignment="1" applyProtection="1">
      <alignment horizontal="left" vertical="center"/>
      <protection locked="0"/>
    </xf>
    <xf numFmtId="37" fontId="64" fillId="0" borderId="0" xfId="0" applyNumberFormat="1" applyFont="1" applyFill="1" applyBorder="1" applyAlignment="1" applyProtection="1">
      <alignment horizontal="center" vertical="center"/>
      <protection locked="0"/>
    </xf>
    <xf numFmtId="37" fontId="64" fillId="0" borderId="0" xfId="0" applyNumberFormat="1" applyFont="1" applyFill="1" applyBorder="1" applyAlignment="1" applyProtection="1">
      <alignment horizontal="right" vertical="center"/>
      <protection locked="0"/>
    </xf>
    <xf numFmtId="37" fontId="64" fillId="0" borderId="0" xfId="0" applyNumberFormat="1" applyFont="1" applyFill="1" applyBorder="1" applyAlignment="1" applyProtection="1">
      <alignment vertical="center"/>
      <protection locked="0"/>
    </xf>
    <xf numFmtId="165" fontId="11" fillId="0" borderId="0" xfId="0" applyFont="1" applyFill="1" applyAlignment="1" applyProtection="1">
      <alignment horizontal="left" vertical="center"/>
      <protection locked="0"/>
    </xf>
    <xf numFmtId="165" fontId="9" fillId="36" borderId="40" xfId="0" applyFont="1" applyFill="1" applyBorder="1" applyAlignment="1" applyProtection="1">
      <alignment horizontal="center" vertical="center"/>
      <protection locked="0"/>
    </xf>
    <xf numFmtId="165" fontId="9" fillId="36" borderId="40" xfId="0" applyFont="1" applyFill="1" applyBorder="1" applyAlignment="1" applyProtection="1">
      <alignment horizontal="right" vertical="center"/>
      <protection locked="0"/>
    </xf>
    <xf numFmtId="165" fontId="9" fillId="36" borderId="41" xfId="0" applyFont="1" applyFill="1" applyBorder="1" applyAlignment="1" applyProtection="1">
      <alignment horizontal="right" vertical="center"/>
      <protection locked="0"/>
    </xf>
    <xf numFmtId="165" fontId="9" fillId="36" borderId="42" xfId="0" applyFont="1" applyFill="1" applyBorder="1" applyAlignment="1" applyProtection="1">
      <alignment horizontal="right" vertical="center"/>
      <protection locked="0"/>
    </xf>
    <xf numFmtId="165" fontId="9" fillId="36" borderId="67" xfId="0" applyFont="1" applyFill="1" applyBorder="1" applyAlignment="1" applyProtection="1">
      <alignment horizontal="center" vertical="center"/>
      <protection locked="0"/>
    </xf>
    <xf numFmtId="37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165" fontId="10" fillId="0" borderId="0" xfId="0" applyFont="1" applyFill="1" applyBorder="1" applyAlignment="1" applyProtection="1">
      <alignment horizontal="right" vertical="center"/>
      <protection locked="0"/>
    </xf>
    <xf numFmtId="165" fontId="9" fillId="36" borderId="71" xfId="0" applyFont="1" applyFill="1" applyBorder="1" applyAlignment="1" applyProtection="1">
      <alignment vertical="center"/>
      <protection locked="0"/>
    </xf>
    <xf numFmtId="165" fontId="9" fillId="36" borderId="72" xfId="0" applyFont="1" applyFill="1" applyBorder="1" applyAlignment="1" applyProtection="1">
      <alignment horizontal="left" vertical="center"/>
      <protection locked="0"/>
    </xf>
    <xf numFmtId="37" fontId="9" fillId="36" borderId="73" xfId="0" applyNumberFormat="1" applyFont="1" applyFill="1" applyBorder="1" applyAlignment="1" applyProtection="1">
      <alignment horizontal="center" vertical="center"/>
      <protection locked="0"/>
    </xf>
    <xf numFmtId="37" fontId="9" fillId="36" borderId="73" xfId="0" applyNumberFormat="1" applyFont="1" applyFill="1" applyBorder="1" applyAlignment="1" applyProtection="1">
      <alignment horizontal="right" vertical="center"/>
      <protection locked="0"/>
    </xf>
    <xf numFmtId="37" fontId="9" fillId="36" borderId="72" xfId="0" applyNumberFormat="1" applyFont="1" applyFill="1" applyBorder="1" applyAlignment="1" applyProtection="1">
      <alignment horizontal="right" vertical="center"/>
      <protection locked="0"/>
    </xf>
    <xf numFmtId="37" fontId="9" fillId="36" borderId="73" xfId="0" applyNumberFormat="1" applyFont="1" applyFill="1" applyBorder="1" applyAlignment="1" applyProtection="1">
      <alignment vertical="center"/>
      <protection locked="0"/>
    </xf>
    <xf numFmtId="37" fontId="9" fillId="36" borderId="74" xfId="0" applyNumberFormat="1" applyFont="1" applyFill="1" applyBorder="1" applyAlignment="1" applyProtection="1">
      <alignment horizontal="right" vertical="center"/>
      <protection locked="0"/>
    </xf>
    <xf numFmtId="37" fontId="9" fillId="36" borderId="71" xfId="0" applyNumberFormat="1" applyFont="1" applyFill="1" applyBorder="1" applyAlignment="1" applyProtection="1">
      <alignment horizontal="center" vertical="center"/>
      <protection locked="0"/>
    </xf>
    <xf numFmtId="165" fontId="64" fillId="39" borderId="75" xfId="0" applyFont="1" applyFill="1" applyBorder="1" applyAlignment="1" applyProtection="1">
      <alignment horizontal="center" vertical="center"/>
      <protection locked="0"/>
    </xf>
    <xf numFmtId="165" fontId="64" fillId="39" borderId="75" xfId="0" applyFont="1" applyFill="1" applyBorder="1" applyAlignment="1" applyProtection="1">
      <alignment horizontal="right" vertical="center"/>
      <protection locked="0"/>
    </xf>
    <xf numFmtId="165" fontId="64" fillId="39" borderId="76" xfId="0" applyFont="1" applyFill="1" applyBorder="1" applyAlignment="1" applyProtection="1">
      <alignment horizontal="right" vertical="center"/>
      <protection locked="0"/>
    </xf>
    <xf numFmtId="165" fontId="64" fillId="39" borderId="77" xfId="0" applyFont="1" applyFill="1" applyBorder="1" applyAlignment="1" applyProtection="1">
      <alignment horizontal="right" vertical="center"/>
      <protection locked="0"/>
    </xf>
    <xf numFmtId="165" fontId="64" fillId="39" borderId="78" xfId="0" applyFont="1" applyFill="1" applyBorder="1" applyAlignment="1" applyProtection="1">
      <alignment horizontal="center" vertical="center"/>
      <protection locked="0"/>
    </xf>
    <xf numFmtId="37" fontId="63" fillId="0" borderId="0" xfId="0" applyNumberFormat="1" applyFont="1" applyAlignment="1" applyProtection="1">
      <alignment vertical="center"/>
      <protection locked="0"/>
    </xf>
    <xf numFmtId="165" fontId="64" fillId="39" borderId="60" xfId="0" applyFont="1" applyFill="1" applyBorder="1" applyAlignment="1" applyProtection="1">
      <alignment vertical="center"/>
      <protection locked="0"/>
    </xf>
    <xf numFmtId="165" fontId="64" fillId="39" borderId="61" xfId="0" applyFont="1" applyFill="1" applyBorder="1" applyAlignment="1" applyProtection="1">
      <alignment horizontal="left" vertical="center"/>
      <protection locked="0"/>
    </xf>
    <xf numFmtId="37" fontId="64" fillId="39" borderId="62" xfId="0" applyNumberFormat="1" applyFont="1" applyFill="1" applyBorder="1" applyAlignment="1" applyProtection="1">
      <alignment horizontal="center" vertical="center"/>
      <protection locked="0"/>
    </xf>
    <xf numFmtId="37" fontId="64" fillId="39" borderId="62" xfId="0" applyNumberFormat="1" applyFont="1" applyFill="1" applyBorder="1" applyAlignment="1" applyProtection="1">
      <alignment horizontal="right" vertical="center"/>
      <protection locked="0"/>
    </xf>
    <xf numFmtId="37" fontId="64" fillId="39" borderId="62" xfId="0" applyNumberFormat="1" applyFont="1" applyFill="1" applyBorder="1" applyAlignment="1" applyProtection="1">
      <alignment vertical="center"/>
      <protection locked="0"/>
    </xf>
    <xf numFmtId="37" fontId="64" fillId="39" borderId="60" xfId="0" applyNumberFormat="1" applyFont="1" applyFill="1" applyBorder="1" applyAlignment="1" applyProtection="1">
      <alignment horizontal="center" vertical="center"/>
      <protection locked="0"/>
    </xf>
    <xf numFmtId="37" fontId="9" fillId="36" borderId="79" xfId="0" applyNumberFormat="1" applyFont="1" applyFill="1" applyBorder="1" applyAlignment="1" applyProtection="1">
      <alignment horizontal="right" vertical="center"/>
      <protection locked="0"/>
    </xf>
    <xf numFmtId="37" fontId="9" fillId="36" borderId="80" xfId="0" applyNumberFormat="1" applyFont="1" applyFill="1" applyBorder="1" applyAlignment="1" applyProtection="1">
      <alignment horizontal="right" vertical="center"/>
      <protection locked="0"/>
    </xf>
    <xf numFmtId="165" fontId="11" fillId="36" borderId="50" xfId="0" applyFont="1" applyFill="1" applyBorder="1" applyAlignment="1" applyProtection="1">
      <alignment vertical="center"/>
      <protection locked="0"/>
    </xf>
    <xf numFmtId="165" fontId="64" fillId="0" borderId="0" xfId="0" applyFont="1" applyFill="1" applyAlignment="1" applyProtection="1">
      <alignment vertical="center"/>
      <protection locked="0"/>
    </xf>
    <xf numFmtId="165" fontId="64" fillId="0" borderId="0" xfId="0" applyFont="1" applyFill="1" applyAlignment="1" applyProtection="1">
      <alignment horizontal="left" vertical="center"/>
      <protection locked="0"/>
    </xf>
    <xf numFmtId="37" fontId="64" fillId="0" borderId="0" xfId="0" applyNumberFormat="1" applyFont="1" applyFill="1" applyAlignment="1" applyProtection="1">
      <alignment horizontal="center" vertical="center"/>
      <protection locked="0"/>
    </xf>
    <xf numFmtId="37" fontId="64" fillId="0" borderId="0" xfId="0" applyNumberFormat="1" applyFont="1" applyFill="1" applyAlignment="1" applyProtection="1">
      <alignment horizontal="right" vertical="center"/>
      <protection locked="0"/>
    </xf>
    <xf numFmtId="37" fontId="64" fillId="0" borderId="0" xfId="0" applyNumberFormat="1" applyFont="1" applyFill="1" applyAlignment="1" applyProtection="1">
      <alignment vertical="center"/>
      <protection locked="0"/>
    </xf>
    <xf numFmtId="37" fontId="64" fillId="0" borderId="0" xfId="0" applyNumberFormat="1" applyFont="1" applyAlignment="1" applyProtection="1">
      <alignment horizontal="center" vertical="center"/>
      <protection locked="0"/>
    </xf>
    <xf numFmtId="37" fontId="64" fillId="0" borderId="0" xfId="0" applyNumberFormat="1" applyFont="1" applyAlignment="1" applyProtection="1">
      <alignment horizontal="right" vertical="center"/>
      <protection locked="0"/>
    </xf>
    <xf numFmtId="165" fontId="64" fillId="0" borderId="0" xfId="0" applyFont="1" applyAlignment="1" applyProtection="1">
      <alignment horizontal="left" vertical="center"/>
      <protection locked="0"/>
    </xf>
    <xf numFmtId="37" fontId="64" fillId="0" borderId="0" xfId="0" applyNumberFormat="1" applyFont="1" applyAlignment="1" applyProtection="1">
      <alignment vertical="center"/>
      <protection locked="0"/>
    </xf>
    <xf numFmtId="165" fontId="63" fillId="0" borderId="0" xfId="0" applyFont="1" applyAlignment="1" applyProtection="1">
      <alignment horizontal="center" vertical="center"/>
      <protection locked="0"/>
    </xf>
    <xf numFmtId="165" fontId="63" fillId="0" borderId="0" xfId="0" applyFont="1" applyAlignment="1" applyProtection="1">
      <alignment horizontal="right" vertical="center"/>
      <protection locked="0"/>
    </xf>
    <xf numFmtId="165" fontId="63" fillId="0" borderId="0" xfId="0" applyFont="1" applyAlignment="1" applyProtection="1">
      <alignment vertical="center"/>
      <protection locked="0"/>
    </xf>
    <xf numFmtId="165" fontId="63" fillId="40" borderId="0" xfId="0" applyFont="1" applyFill="1" applyAlignment="1" applyProtection="1">
      <alignment horizontal="center" vertical="center"/>
      <protection locked="0"/>
    </xf>
    <xf numFmtId="165" fontId="63" fillId="40" borderId="0" xfId="0" applyFont="1" applyFill="1" applyAlignment="1" applyProtection="1">
      <alignment horizontal="right" vertical="center"/>
      <protection locked="0"/>
    </xf>
    <xf numFmtId="165" fontId="11" fillId="40" borderId="0" xfId="0" applyFont="1" applyFill="1" applyAlignment="1" applyProtection="1">
      <alignment horizontal="right" vertical="center"/>
      <protection locked="0"/>
    </xf>
    <xf numFmtId="165" fontId="10" fillId="0" borderId="53" xfId="0" applyFont="1" applyBorder="1" applyAlignment="1" applyProtection="1">
      <alignment horizontal="left" vertical="center" indent="1"/>
      <protection locked="0"/>
    </xf>
    <xf numFmtId="165" fontId="9" fillId="36" borderId="40" xfId="0" applyFont="1" applyFill="1" applyBorder="1" applyAlignment="1" applyProtection="1">
      <alignment vertical="center"/>
      <protection locked="0"/>
    </xf>
    <xf numFmtId="37" fontId="10" fillId="0" borderId="0" xfId="0" applyNumberFormat="1" applyFont="1" applyBorder="1" applyAlignment="1" applyProtection="1">
      <alignment horizontal="right" vertical="center"/>
      <protection/>
    </xf>
    <xf numFmtId="165" fontId="64" fillId="39" borderId="75" xfId="0" applyFont="1" applyFill="1" applyBorder="1" applyAlignment="1" applyProtection="1">
      <alignment vertical="center"/>
      <protection locked="0"/>
    </xf>
    <xf numFmtId="165" fontId="61" fillId="0" borderId="0" xfId="0" applyFont="1" applyFill="1" applyBorder="1" applyAlignment="1" applyProtection="1">
      <alignment vertical="center"/>
      <protection locked="0"/>
    </xf>
    <xf numFmtId="165" fontId="7" fillId="0" borderId="0" xfId="0" applyFont="1" applyAlignment="1" applyProtection="1">
      <alignment vertical="center"/>
      <protection locked="0"/>
    </xf>
    <xf numFmtId="165" fontId="14" fillId="41" borderId="0" xfId="0" applyFont="1" applyFill="1" applyAlignment="1" applyProtection="1">
      <alignment horizontal="left" vertical="center"/>
      <protection locked="0"/>
    </xf>
    <xf numFmtId="165" fontId="64" fillId="37" borderId="81" xfId="0" applyFont="1" applyFill="1" applyBorder="1" applyAlignment="1" applyProtection="1">
      <alignment vertical="center"/>
      <protection locked="0"/>
    </xf>
    <xf numFmtId="165" fontId="64" fillId="37" borderId="82" xfId="0" applyFont="1" applyFill="1" applyBorder="1" applyAlignment="1" applyProtection="1">
      <alignment horizontal="left" vertical="center"/>
      <protection locked="0"/>
    </xf>
    <xf numFmtId="37" fontId="64" fillId="37" borderId="83" xfId="0" applyNumberFormat="1" applyFont="1" applyFill="1" applyBorder="1" applyAlignment="1" applyProtection="1">
      <alignment horizontal="center" vertical="center"/>
      <protection locked="0"/>
    </xf>
    <xf numFmtId="37" fontId="64" fillId="37" borderId="83" xfId="0" applyNumberFormat="1" applyFont="1" applyFill="1" applyBorder="1" applyAlignment="1" applyProtection="1">
      <alignment horizontal="right" vertical="center"/>
      <protection locked="0"/>
    </xf>
    <xf numFmtId="37" fontId="64" fillId="37" borderId="82" xfId="0" applyNumberFormat="1" applyFont="1" applyFill="1" applyBorder="1" applyAlignment="1" applyProtection="1">
      <alignment horizontal="right" vertical="center"/>
      <protection locked="0"/>
    </xf>
    <xf numFmtId="37" fontId="64" fillId="37" borderId="84" xfId="0" applyNumberFormat="1" applyFont="1" applyFill="1" applyBorder="1" applyAlignment="1" applyProtection="1">
      <alignment horizontal="right" vertical="center"/>
      <protection locked="0"/>
    </xf>
    <xf numFmtId="37" fontId="64" fillId="37" borderId="81" xfId="0" applyNumberFormat="1" applyFont="1" applyFill="1" applyBorder="1" applyAlignment="1" applyProtection="1">
      <alignment horizontal="center" vertical="center"/>
      <protection locked="0"/>
    </xf>
    <xf numFmtId="37" fontId="64" fillId="37" borderId="83" xfId="0" applyNumberFormat="1" applyFont="1" applyFill="1" applyBorder="1" applyAlignment="1" applyProtection="1">
      <alignment vertical="center"/>
      <protection locked="0"/>
    </xf>
    <xf numFmtId="3" fontId="15" fillId="41" borderId="0" xfId="0" applyNumberFormat="1" applyFont="1" applyFill="1" applyAlignment="1" applyProtection="1">
      <alignment horizontal="right" vertical="center"/>
      <protection locked="0"/>
    </xf>
    <xf numFmtId="38" fontId="14" fillId="41" borderId="0" xfId="0" applyNumberFormat="1" applyFont="1" applyFill="1" applyAlignment="1" applyProtection="1">
      <alignment horizontal="right" vertical="center"/>
      <protection locked="0"/>
    </xf>
    <xf numFmtId="165" fontId="15" fillId="0" borderId="0" xfId="0" applyFont="1" applyAlignment="1" applyProtection="1">
      <alignment horizontal="center" vertical="center"/>
      <protection locked="0"/>
    </xf>
    <xf numFmtId="165" fontId="17" fillId="0" borderId="0" xfId="0" applyFont="1" applyFill="1" applyAlignment="1" applyProtection="1">
      <alignment horizontal="center" vertical="center"/>
      <protection locked="0"/>
    </xf>
    <xf numFmtId="3" fontId="15" fillId="0" borderId="0" xfId="0" applyNumberFormat="1" applyFont="1" applyAlignment="1" applyProtection="1">
      <alignment horizontal="right" vertical="center"/>
      <protection locked="0"/>
    </xf>
    <xf numFmtId="3" fontId="12" fillId="0" borderId="0" xfId="0" applyNumberFormat="1" applyFont="1" applyAlignment="1" applyProtection="1">
      <alignment horizontal="right" vertical="center"/>
      <protection locked="0"/>
    </xf>
    <xf numFmtId="38" fontId="12" fillId="0" borderId="0" xfId="0" applyNumberFormat="1" applyFont="1" applyAlignment="1" applyProtection="1">
      <alignment horizontal="right" vertical="center"/>
      <protection locked="0"/>
    </xf>
    <xf numFmtId="165" fontId="5" fillId="0" borderId="0" xfId="0" applyFont="1" applyFill="1" applyAlignment="1" applyProtection="1">
      <alignment horizontal="center" vertical="center"/>
      <protection locked="0"/>
    </xf>
    <xf numFmtId="165" fontId="14" fillId="0" borderId="0" xfId="0" applyFont="1" applyFill="1" applyAlignment="1" applyProtection="1">
      <alignment horizontal="left" vertical="center"/>
      <protection locked="0"/>
    </xf>
    <xf numFmtId="38" fontId="11" fillId="0" borderId="0" xfId="0" applyNumberFormat="1" applyFont="1" applyAlignment="1" applyProtection="1">
      <alignment horizontal="right" vertical="center"/>
      <protection locked="0"/>
    </xf>
    <xf numFmtId="3" fontId="12" fillId="0" borderId="0" xfId="0" applyNumberFormat="1" applyFont="1" applyAlignment="1" applyProtection="1">
      <alignment horizontal="right" vertical="center" wrapText="1"/>
      <protection locked="0"/>
    </xf>
    <xf numFmtId="3" fontId="11" fillId="0" borderId="0" xfId="0" applyNumberFormat="1" applyFont="1" applyAlignment="1" applyProtection="1">
      <alignment horizontal="right" vertical="center"/>
      <protection locked="0"/>
    </xf>
    <xf numFmtId="165" fontId="10" fillId="0" borderId="0" xfId="0" applyFont="1" applyAlignment="1" applyProtection="1">
      <alignment horizontal="left" vertical="center" indent="2"/>
      <protection locked="0"/>
    </xf>
    <xf numFmtId="165" fontId="12" fillId="0" borderId="0" xfId="0" applyFont="1" applyAlignment="1" applyProtection="1">
      <alignment horizontal="left" vertical="center"/>
      <protection locked="0"/>
    </xf>
    <xf numFmtId="165" fontId="5" fillId="0" borderId="0" xfId="0" applyFont="1" applyAlignment="1" applyProtection="1">
      <alignment horizontal="left" vertical="center" indent="1"/>
      <protection locked="0"/>
    </xf>
    <xf numFmtId="165" fontId="5" fillId="0" borderId="0" xfId="0" applyFont="1" applyAlignment="1" applyProtection="1">
      <alignment horizontal="left" vertical="center" indent="2"/>
      <protection locked="0"/>
    </xf>
    <xf numFmtId="165" fontId="10" fillId="0" borderId="53" xfId="0" applyFont="1" applyBorder="1" applyAlignment="1" applyProtection="1">
      <alignment horizontal="left" vertical="center"/>
      <protection locked="0"/>
    </xf>
    <xf numFmtId="165" fontId="11" fillId="34" borderId="0" xfId="0" applyFont="1" applyFill="1" applyAlignment="1" applyProtection="1">
      <alignment horizontal="center" vertical="center"/>
      <protection locked="0"/>
    </xf>
    <xf numFmtId="165" fontId="12" fillId="35" borderId="85" xfId="0" applyFont="1" applyFill="1" applyBorder="1" applyAlignment="1" applyProtection="1">
      <alignment horizontal="center" vertical="center"/>
      <protection locked="0"/>
    </xf>
    <xf numFmtId="165" fontId="12" fillId="35" borderId="86" xfId="0" applyFont="1" applyFill="1" applyBorder="1" applyAlignment="1" applyProtection="1">
      <alignment horizontal="center" vertical="center"/>
      <protection locked="0"/>
    </xf>
    <xf numFmtId="165" fontId="12" fillId="35" borderId="87" xfId="0" applyFont="1" applyFill="1" applyBorder="1" applyAlignment="1" applyProtection="1">
      <alignment horizontal="center" vertical="center"/>
      <protection locked="0"/>
    </xf>
    <xf numFmtId="165" fontId="12" fillId="37" borderId="88" xfId="0" applyFont="1" applyFill="1" applyBorder="1" applyAlignment="1" applyProtection="1">
      <alignment vertical="center" wrapText="1"/>
      <protection locked="0"/>
    </xf>
    <xf numFmtId="165" fontId="12" fillId="37" borderId="89" xfId="0" applyFont="1" applyFill="1" applyBorder="1" applyAlignment="1" applyProtection="1">
      <alignment vertical="center" wrapText="1"/>
      <protection locked="0"/>
    </xf>
    <xf numFmtId="165" fontId="64" fillId="37" borderId="90" xfId="0" applyFont="1" applyFill="1" applyBorder="1" applyAlignment="1" applyProtection="1">
      <alignment horizontal="left" vertical="center"/>
      <protection locked="0"/>
    </xf>
    <xf numFmtId="165" fontId="64" fillId="37" borderId="91" xfId="0" applyFont="1" applyFill="1" applyBorder="1" applyAlignment="1" applyProtection="1">
      <alignment horizontal="left" vertical="center"/>
      <protection locked="0"/>
    </xf>
    <xf numFmtId="165" fontId="12" fillId="35" borderId="92" xfId="0" applyFont="1" applyFill="1" applyBorder="1" applyAlignment="1" applyProtection="1">
      <alignment horizontal="center" vertical="center"/>
      <protection locked="0"/>
    </xf>
    <xf numFmtId="37" fontId="9" fillId="35" borderId="92" xfId="0" applyNumberFormat="1" applyFont="1" applyFill="1" applyBorder="1" applyAlignment="1" applyProtection="1">
      <alignment horizontal="center" vertical="center"/>
      <protection locked="0"/>
    </xf>
    <xf numFmtId="165" fontId="11" fillId="35" borderId="92" xfId="0" applyFont="1" applyFill="1" applyBorder="1" applyAlignment="1" applyProtection="1">
      <alignment horizontal="center" vertical="center"/>
      <protection locked="0"/>
    </xf>
    <xf numFmtId="165" fontId="11" fillId="35" borderId="93" xfId="0" applyFont="1" applyFill="1" applyBorder="1" applyAlignment="1" applyProtection="1">
      <alignment horizontal="center" vertical="center"/>
      <protection locked="0"/>
    </xf>
    <xf numFmtId="165" fontId="9" fillId="35" borderId="94" xfId="0" applyFont="1" applyFill="1" applyBorder="1" applyAlignment="1" applyProtection="1">
      <alignment horizontal="left" vertical="center"/>
      <protection locked="0"/>
    </xf>
    <xf numFmtId="165" fontId="9" fillId="35" borderId="95" xfId="0" applyFont="1" applyFill="1" applyBorder="1" applyAlignment="1" applyProtection="1">
      <alignment horizontal="left" vertical="center"/>
      <protection locked="0"/>
    </xf>
    <xf numFmtId="165" fontId="12" fillId="37" borderId="96" xfId="0" applyFont="1" applyFill="1" applyBorder="1" applyAlignment="1" applyProtection="1">
      <alignment horizontal="center" vertical="center"/>
      <protection locked="0"/>
    </xf>
    <xf numFmtId="165" fontId="12" fillId="37" borderId="97" xfId="0" applyFont="1" applyFill="1" applyBorder="1" applyAlignment="1" applyProtection="1">
      <alignment horizontal="center" vertical="center"/>
      <protection locked="0"/>
    </xf>
    <xf numFmtId="165" fontId="12" fillId="37" borderId="98" xfId="0" applyFont="1" applyFill="1" applyBorder="1" applyAlignment="1" applyProtection="1">
      <alignment horizontal="center" vertical="center"/>
      <protection locked="0"/>
    </xf>
    <xf numFmtId="165" fontId="12" fillId="36" borderId="85" xfId="0" applyFont="1" applyFill="1" applyBorder="1" applyAlignment="1" applyProtection="1">
      <alignment horizontal="center" vertical="center"/>
      <protection locked="0"/>
    </xf>
    <xf numFmtId="165" fontId="12" fillId="36" borderId="86" xfId="0" applyFont="1" applyFill="1" applyBorder="1" applyAlignment="1" applyProtection="1">
      <alignment horizontal="center" vertical="center"/>
      <protection locked="0"/>
    </xf>
    <xf numFmtId="165" fontId="12" fillId="36" borderId="87" xfId="0" applyFont="1" applyFill="1" applyBorder="1" applyAlignment="1" applyProtection="1">
      <alignment horizontal="center" vertical="center"/>
      <protection locked="0"/>
    </xf>
    <xf numFmtId="165" fontId="11" fillId="35" borderId="99" xfId="0" applyFont="1" applyFill="1" applyBorder="1" applyAlignment="1" applyProtection="1">
      <alignment horizontal="center" vertical="center"/>
      <protection locked="0"/>
    </xf>
    <xf numFmtId="165" fontId="9" fillId="36" borderId="68" xfId="0" applyFont="1" applyFill="1" applyBorder="1" applyAlignment="1" applyProtection="1">
      <alignment vertical="center" wrapText="1"/>
      <protection locked="0"/>
    </xf>
    <xf numFmtId="165" fontId="9" fillId="36" borderId="70" xfId="0" applyFont="1" applyFill="1" applyBorder="1" applyAlignment="1" applyProtection="1">
      <alignment vertical="center" wrapText="1"/>
      <protection locked="0"/>
    </xf>
    <xf numFmtId="165" fontId="9" fillId="36" borderId="94" xfId="0" applyFont="1" applyFill="1" applyBorder="1" applyAlignment="1" applyProtection="1">
      <alignment horizontal="left" vertical="center"/>
      <protection locked="0"/>
    </xf>
    <xf numFmtId="165" fontId="9" fillId="36" borderId="95" xfId="0" applyFont="1" applyFill="1" applyBorder="1" applyAlignment="1" applyProtection="1">
      <alignment horizontal="left" vertical="center"/>
      <protection locked="0"/>
    </xf>
    <xf numFmtId="165" fontId="12" fillId="36" borderId="92" xfId="0" applyFont="1" applyFill="1" applyBorder="1" applyAlignment="1" applyProtection="1">
      <alignment horizontal="center" vertical="center"/>
      <protection locked="0"/>
    </xf>
    <xf numFmtId="37" fontId="9" fillId="36" borderId="92" xfId="0" applyNumberFormat="1" applyFont="1" applyFill="1" applyBorder="1" applyAlignment="1" applyProtection="1">
      <alignment horizontal="center" vertical="center"/>
      <protection locked="0"/>
    </xf>
    <xf numFmtId="165" fontId="11" fillId="36" borderId="92" xfId="0" applyFont="1" applyFill="1" applyBorder="1" applyAlignment="1" applyProtection="1">
      <alignment horizontal="center" vertical="center"/>
      <protection locked="0"/>
    </xf>
    <xf numFmtId="165" fontId="11" fillId="36" borderId="99" xfId="0" applyFont="1" applyFill="1" applyBorder="1" applyAlignment="1" applyProtection="1">
      <alignment horizontal="center" vertical="center"/>
      <protection locked="0"/>
    </xf>
    <xf numFmtId="165" fontId="12" fillId="39" borderId="100" xfId="0" applyFont="1" applyFill="1" applyBorder="1" applyAlignment="1" applyProtection="1">
      <alignment horizontal="center" vertical="center"/>
      <protection locked="0"/>
    </xf>
    <xf numFmtId="165" fontId="12" fillId="39" borderId="101" xfId="0" applyFont="1" applyFill="1" applyBorder="1" applyAlignment="1" applyProtection="1">
      <alignment horizontal="center" vertical="center"/>
      <protection locked="0"/>
    </xf>
    <xf numFmtId="165" fontId="12" fillId="39" borderId="102" xfId="0" applyFont="1" applyFill="1" applyBorder="1" applyAlignment="1" applyProtection="1">
      <alignment horizontal="center" vertical="center"/>
      <protection locked="0"/>
    </xf>
    <xf numFmtId="165" fontId="64" fillId="39" borderId="90" xfId="0" applyFont="1" applyFill="1" applyBorder="1" applyAlignment="1" applyProtection="1">
      <alignment horizontal="left" vertical="center"/>
      <protection locked="0"/>
    </xf>
    <xf numFmtId="165" fontId="64" fillId="39" borderId="91" xfId="0" applyFont="1" applyFill="1" applyBorder="1" applyAlignment="1" applyProtection="1">
      <alignment horizontal="left" vertical="center"/>
      <protection locked="0"/>
    </xf>
    <xf numFmtId="165" fontId="12" fillId="37" borderId="100" xfId="0" applyFont="1" applyFill="1" applyBorder="1" applyAlignment="1" applyProtection="1">
      <alignment horizontal="center" vertical="center"/>
      <protection locked="0"/>
    </xf>
    <xf numFmtId="165" fontId="12" fillId="37" borderId="101" xfId="0" applyFont="1" applyFill="1" applyBorder="1" applyAlignment="1" applyProtection="1">
      <alignment horizontal="center" vertical="center"/>
      <protection locked="0"/>
    </xf>
    <xf numFmtId="165" fontId="12" fillId="37" borderId="102" xfId="0" applyFont="1" applyFill="1" applyBorder="1" applyAlignment="1" applyProtection="1">
      <alignment horizontal="center" vertical="center"/>
      <protection locked="0"/>
    </xf>
    <xf numFmtId="165" fontId="12" fillId="35" borderId="103" xfId="0" applyFont="1" applyFill="1" applyBorder="1" applyAlignment="1" applyProtection="1">
      <alignment horizontal="center" vertical="center"/>
      <protection locked="0"/>
    </xf>
    <xf numFmtId="165" fontId="12" fillId="36" borderId="103" xfId="0" applyFont="1" applyFill="1" applyBorder="1" applyAlignment="1" applyProtection="1">
      <alignment horizontal="center" vertical="center"/>
      <protection locked="0"/>
    </xf>
    <xf numFmtId="165" fontId="12" fillId="36" borderId="104" xfId="0" applyFont="1" applyFill="1" applyBorder="1" applyAlignment="1" applyProtection="1">
      <alignment horizontal="center" vertical="center"/>
      <protection locked="0"/>
    </xf>
    <xf numFmtId="165" fontId="12" fillId="38" borderId="104" xfId="0" applyFont="1" applyFill="1" applyBorder="1" applyAlignment="1" applyProtection="1">
      <alignment horizontal="center" vertical="center"/>
      <protection locked="0"/>
    </xf>
    <xf numFmtId="165" fontId="12" fillId="38" borderId="92" xfId="0" applyFont="1" applyFill="1" applyBorder="1" applyAlignment="1" applyProtection="1">
      <alignment horizontal="center" vertical="center"/>
      <protection locked="0"/>
    </xf>
    <xf numFmtId="37" fontId="9" fillId="38" borderId="92" xfId="0" applyNumberFormat="1" applyFont="1" applyFill="1" applyBorder="1" applyAlignment="1" applyProtection="1">
      <alignment horizontal="center" vertical="center"/>
      <protection locked="0"/>
    </xf>
    <xf numFmtId="165" fontId="11" fillId="38" borderId="92" xfId="0" applyFont="1" applyFill="1" applyBorder="1" applyAlignment="1" applyProtection="1">
      <alignment horizontal="center" vertical="center"/>
      <protection locked="0"/>
    </xf>
    <xf numFmtId="165" fontId="11" fillId="38" borderId="99" xfId="0" applyFont="1" applyFill="1" applyBorder="1" applyAlignment="1" applyProtection="1">
      <alignment horizontal="center" vertical="center"/>
      <protection locked="0"/>
    </xf>
    <xf numFmtId="165" fontId="12" fillId="38" borderId="85" xfId="0" applyFont="1" applyFill="1" applyBorder="1" applyAlignment="1" applyProtection="1">
      <alignment horizontal="center" vertical="center"/>
      <protection locked="0"/>
    </xf>
    <xf numFmtId="165" fontId="12" fillId="38" borderId="86" xfId="0" applyFont="1" applyFill="1" applyBorder="1" applyAlignment="1" applyProtection="1">
      <alignment horizontal="center" vertical="center"/>
      <protection locked="0"/>
    </xf>
    <xf numFmtId="165" fontId="12" fillId="38" borderId="87" xfId="0" applyFont="1" applyFill="1" applyBorder="1" applyAlignment="1" applyProtection="1">
      <alignment horizontal="center" vertical="center"/>
      <protection locked="0"/>
    </xf>
    <xf numFmtId="165" fontId="11" fillId="36" borderId="93" xfId="0" applyFont="1" applyFill="1" applyBorder="1" applyAlignment="1" applyProtection="1">
      <alignment horizontal="center" vertical="center"/>
      <protection locked="0"/>
    </xf>
    <xf numFmtId="165" fontId="64" fillId="37" borderId="88" xfId="0" applyFont="1" applyFill="1" applyBorder="1" applyAlignment="1" applyProtection="1">
      <alignment vertical="center" wrapText="1"/>
      <protection locked="0"/>
    </xf>
    <xf numFmtId="165" fontId="64" fillId="37" borderId="89" xfId="0" applyFont="1" applyFill="1" applyBorder="1" applyAlignment="1" applyProtection="1">
      <alignment vertical="center" wrapText="1"/>
      <protection locked="0"/>
    </xf>
    <xf numFmtId="165" fontId="58" fillId="0" borderId="0" xfId="0" applyFont="1" applyAlignment="1" applyProtection="1">
      <alignment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72"/>
  <sheetViews>
    <sheetView defaultGridColor="0" zoomScale="70" zoomScaleNormal="70" zoomScalePageLayoutView="0" colorId="22" workbookViewId="0" topLeftCell="A16">
      <selection activeCell="A46" sqref="A46"/>
    </sheetView>
  </sheetViews>
  <sheetFormatPr defaultColWidth="8.8515625" defaultRowHeight="12.75"/>
  <cols>
    <col min="1" max="1" width="38.140625" style="3" customWidth="1"/>
    <col min="2" max="3" width="11.00390625" style="5" customWidth="1"/>
    <col min="4" max="4" width="10.8515625" style="5" customWidth="1"/>
    <col min="5" max="5" width="11.00390625" style="5" customWidth="1"/>
    <col min="6" max="6" width="10.8515625" style="5" customWidth="1"/>
    <col min="7" max="7" width="6.7109375" style="77" customWidth="1"/>
    <col min="8" max="8" width="10.8515625" style="5" customWidth="1"/>
    <col min="9" max="9" width="11.00390625" style="5" customWidth="1"/>
    <col min="10" max="10" width="10.7109375" style="6" customWidth="1"/>
    <col min="11" max="11" width="11.00390625" style="3" customWidth="1"/>
    <col min="12" max="16384" width="8.8515625" style="3" customWidth="1"/>
  </cols>
  <sheetData>
    <row r="1" spans="1:10" s="17" customFormat="1" ht="12" customHeight="1">
      <c r="A1" s="13" t="s">
        <v>237</v>
      </c>
      <c r="B1" s="14"/>
      <c r="C1" s="15"/>
      <c r="D1" s="15"/>
      <c r="E1" s="15"/>
      <c r="F1" s="15"/>
      <c r="G1" s="77"/>
      <c r="H1" s="15"/>
      <c r="I1" s="15"/>
      <c r="J1" s="16"/>
    </row>
    <row r="2" spans="1:10" s="17" customFormat="1" ht="12" customHeight="1">
      <c r="A2" s="13" t="s">
        <v>238</v>
      </c>
      <c r="B2" s="14"/>
      <c r="C2" s="18"/>
      <c r="D2" s="18"/>
      <c r="E2" s="18"/>
      <c r="F2" s="18"/>
      <c r="G2" s="78"/>
      <c r="H2" s="18"/>
      <c r="I2" s="18"/>
      <c r="J2" s="19"/>
    </row>
    <row r="3" spans="1:10" s="17" customFormat="1" ht="12" customHeight="1">
      <c r="A3" s="13" t="s">
        <v>74</v>
      </c>
      <c r="B3" s="14"/>
      <c r="C3" s="18"/>
      <c r="D3" s="18"/>
      <c r="E3" s="18"/>
      <c r="F3" s="18"/>
      <c r="G3" s="78"/>
      <c r="H3" s="18"/>
      <c r="I3" s="18"/>
      <c r="J3" s="19"/>
    </row>
    <row r="4" spans="1:10" s="17" customFormat="1" ht="12" customHeight="1">
      <c r="A4" s="13" t="s">
        <v>69</v>
      </c>
      <c r="B4" s="20"/>
      <c r="C4" s="18"/>
      <c r="D4" s="18"/>
      <c r="E4" s="18"/>
      <c r="F4" s="18"/>
      <c r="G4" s="78"/>
      <c r="H4" s="18"/>
      <c r="I4" s="18"/>
      <c r="J4" s="19"/>
    </row>
    <row r="5" spans="1:10" s="17" customFormat="1" ht="12" customHeight="1">
      <c r="A5" s="13"/>
      <c r="B5" s="18"/>
      <c r="C5" s="18"/>
      <c r="D5" s="18"/>
      <c r="E5" s="18"/>
      <c r="F5" s="18"/>
      <c r="G5" s="78"/>
      <c r="H5" s="18"/>
      <c r="I5" s="18"/>
      <c r="J5" s="19"/>
    </row>
    <row r="6" spans="1:10" s="17" customFormat="1" ht="12" customHeight="1">
      <c r="A6" s="13" t="s">
        <v>90</v>
      </c>
      <c r="B6" s="14"/>
      <c r="C6" s="18"/>
      <c r="D6" s="18"/>
      <c r="E6" s="18"/>
      <c r="F6" s="18"/>
      <c r="G6" s="78"/>
      <c r="H6" s="18"/>
      <c r="I6" s="18"/>
      <c r="J6" s="19"/>
    </row>
    <row r="7" spans="1:10" s="17" customFormat="1" ht="12" customHeight="1" thickBot="1">
      <c r="A7" s="21"/>
      <c r="B7" s="18"/>
      <c r="C7" s="18"/>
      <c r="D7" s="18"/>
      <c r="E7" s="18"/>
      <c r="F7" s="18"/>
      <c r="G7" s="78"/>
      <c r="H7" s="18"/>
      <c r="I7" s="18"/>
      <c r="J7" s="19"/>
    </row>
    <row r="8" spans="1:10" s="17" customFormat="1" ht="12" customHeight="1" thickTop="1">
      <c r="A8" s="22" t="s">
        <v>233</v>
      </c>
      <c r="B8" s="23" t="s">
        <v>96</v>
      </c>
      <c r="C8" s="24" t="s">
        <v>236</v>
      </c>
      <c r="D8" s="25"/>
      <c r="E8" s="23" t="s">
        <v>96</v>
      </c>
      <c r="F8" s="26" t="s">
        <v>236</v>
      </c>
      <c r="G8" s="79"/>
      <c r="H8" s="18"/>
      <c r="I8" s="18"/>
      <c r="J8" s="19"/>
    </row>
    <row r="9" spans="1:10" s="17" customFormat="1" ht="12" customHeight="1" thickBot="1">
      <c r="A9" s="27" t="s">
        <v>251</v>
      </c>
      <c r="B9" s="28" t="s">
        <v>97</v>
      </c>
      <c r="C9" s="29">
        <v>25</v>
      </c>
      <c r="D9" s="30"/>
      <c r="E9" s="28" t="s">
        <v>97</v>
      </c>
      <c r="F9" s="31">
        <v>25</v>
      </c>
      <c r="G9" s="79"/>
      <c r="H9" s="18"/>
      <c r="I9" s="18"/>
      <c r="J9" s="19"/>
    </row>
    <row r="10" spans="1:10" s="17" customFormat="1" ht="12" customHeight="1">
      <c r="A10" s="32" t="s">
        <v>75</v>
      </c>
      <c r="B10" s="33"/>
      <c r="C10" s="34">
        <f>B10/$C$9</f>
        <v>0</v>
      </c>
      <c r="D10" s="35" t="s">
        <v>98</v>
      </c>
      <c r="E10" s="33"/>
      <c r="F10" s="36">
        <f>(E10/$C$9)*1.15</f>
        <v>0</v>
      </c>
      <c r="G10" s="78"/>
      <c r="H10" s="18"/>
      <c r="I10" s="18"/>
      <c r="J10" s="19"/>
    </row>
    <row r="11" spans="1:10" s="17" customFormat="1" ht="12" customHeight="1">
      <c r="A11" s="37" t="s">
        <v>76</v>
      </c>
      <c r="B11" s="38"/>
      <c r="C11" s="39">
        <f aca="true" t="shared" si="0" ref="C11:C16">B11/$C$9</f>
        <v>0</v>
      </c>
      <c r="D11" s="40" t="s">
        <v>99</v>
      </c>
      <c r="E11" s="38"/>
      <c r="F11" s="41">
        <f aca="true" t="shared" si="1" ref="F11:F16">(E11/$C$9)*1.15</f>
        <v>0</v>
      </c>
      <c r="G11" s="78"/>
      <c r="H11" s="18"/>
      <c r="I11" s="18"/>
      <c r="J11" s="19"/>
    </row>
    <row r="12" spans="1:10" s="17" customFormat="1" ht="12" customHeight="1">
      <c r="A12" s="37" t="s">
        <v>77</v>
      </c>
      <c r="B12" s="38"/>
      <c r="C12" s="39">
        <f t="shared" si="0"/>
        <v>0</v>
      </c>
      <c r="D12" s="40" t="s">
        <v>100</v>
      </c>
      <c r="E12" s="38"/>
      <c r="F12" s="41">
        <f t="shared" si="1"/>
        <v>0</v>
      </c>
      <c r="G12" s="78"/>
      <c r="H12" s="18"/>
      <c r="I12" s="18"/>
      <c r="J12" s="19"/>
    </row>
    <row r="13" spans="1:10" s="17" customFormat="1" ht="12" customHeight="1">
      <c r="A13" s="37" t="s">
        <v>154</v>
      </c>
      <c r="B13" s="38"/>
      <c r="C13" s="39">
        <f t="shared" si="0"/>
        <v>0</v>
      </c>
      <c r="D13" s="40" t="s">
        <v>101</v>
      </c>
      <c r="E13" s="38"/>
      <c r="F13" s="41">
        <f t="shared" si="1"/>
        <v>0</v>
      </c>
      <c r="G13" s="78"/>
      <c r="H13" s="18"/>
      <c r="I13" s="18"/>
      <c r="J13" s="19"/>
    </row>
    <row r="14" spans="1:10" s="17" customFormat="1" ht="12" customHeight="1">
      <c r="A14" s="37" t="s">
        <v>78</v>
      </c>
      <c r="B14" s="38"/>
      <c r="C14" s="39">
        <f t="shared" si="0"/>
        <v>0</v>
      </c>
      <c r="D14" s="40" t="s">
        <v>155</v>
      </c>
      <c r="E14" s="38"/>
      <c r="F14" s="41">
        <f t="shared" si="1"/>
        <v>0</v>
      </c>
      <c r="G14" s="78"/>
      <c r="H14" s="18"/>
      <c r="I14" s="18"/>
      <c r="J14" s="19"/>
    </row>
    <row r="15" spans="1:10" s="17" customFormat="1" ht="12" customHeight="1">
      <c r="A15" s="37" t="s">
        <v>79</v>
      </c>
      <c r="B15" s="38"/>
      <c r="C15" s="39">
        <f t="shared" si="0"/>
        <v>0</v>
      </c>
      <c r="D15" s="40" t="s">
        <v>102</v>
      </c>
      <c r="E15" s="38"/>
      <c r="F15" s="41">
        <f t="shared" si="1"/>
        <v>0</v>
      </c>
      <c r="G15" s="78"/>
      <c r="H15" s="18"/>
      <c r="I15" s="18"/>
      <c r="J15" s="19"/>
    </row>
    <row r="16" spans="1:10" s="17" customFormat="1" ht="12" customHeight="1" thickBot="1">
      <c r="A16" s="42" t="s">
        <v>80</v>
      </c>
      <c r="B16" s="43"/>
      <c r="C16" s="44">
        <f t="shared" si="0"/>
        <v>0</v>
      </c>
      <c r="D16" s="45" t="s">
        <v>103</v>
      </c>
      <c r="E16" s="43"/>
      <c r="F16" s="46">
        <f t="shared" si="1"/>
        <v>0</v>
      </c>
      <c r="G16" s="78"/>
      <c r="H16" s="18"/>
      <c r="I16" s="18"/>
      <c r="J16" s="19"/>
    </row>
    <row r="17" spans="1:10" s="17" customFormat="1" ht="12" customHeight="1" thickBot="1">
      <c r="A17" s="47" t="s">
        <v>91</v>
      </c>
      <c r="B17" s="48"/>
      <c r="C17" s="49"/>
      <c r="D17" s="50"/>
      <c r="E17" s="51">
        <f>SUM(B10:B16)+SUM(E10:E16)</f>
        <v>0</v>
      </c>
      <c r="F17" s="52">
        <f>SUM(C10:C16)+SUM(F10:F16)</f>
        <v>0</v>
      </c>
      <c r="G17" s="80" t="s">
        <v>199</v>
      </c>
      <c r="H17" s="18"/>
      <c r="I17" s="18"/>
      <c r="J17" s="19"/>
    </row>
    <row r="18" spans="1:10" s="17" customFormat="1" ht="12" customHeight="1" thickTop="1">
      <c r="A18" s="21"/>
      <c r="B18" s="53"/>
      <c r="C18" s="53"/>
      <c r="D18" s="18"/>
      <c r="E18" s="54"/>
      <c r="F18" s="18"/>
      <c r="G18" s="78"/>
      <c r="H18" s="18"/>
      <c r="I18" s="18"/>
      <c r="J18" s="19"/>
    </row>
    <row r="19" spans="1:10" s="17" customFormat="1" ht="21.75" customHeight="1">
      <c r="A19" s="55" t="s">
        <v>235</v>
      </c>
      <c r="B19" s="53" t="s">
        <v>96</v>
      </c>
      <c r="C19" s="53" t="s">
        <v>232</v>
      </c>
      <c r="D19" s="53" t="s">
        <v>110</v>
      </c>
      <c r="E19" s="18"/>
      <c r="F19" s="56" t="s">
        <v>240</v>
      </c>
      <c r="G19" s="80" t="s">
        <v>216</v>
      </c>
      <c r="H19" s="18"/>
      <c r="I19" s="57"/>
      <c r="J19" s="19"/>
    </row>
    <row r="20" spans="1:10" s="17" customFormat="1" ht="12" customHeight="1">
      <c r="A20" s="326" t="s">
        <v>296</v>
      </c>
      <c r="B20" s="59">
        <f>SUM(B10:B16)</f>
        <v>0</v>
      </c>
      <c r="C20" s="60">
        <f>IF(OR(B20="",B20=0),"",D20/B20)</f>
      </c>
      <c r="D20" s="61">
        <f>IF(OR(B20="",B20=0),"",IF(B20&lt;=400,(B20*125),(IF(AND(B20&gt;400,B20&lt;=550),(B20*96.8)+11280,(IF(AND(B20&gt;550,B20&lt;=700),(B20*115.6),(IF(AND(B20&gt;700,B20&lt;=1000),(B20*94.143)+15020,(IF(AND(B20&gt;1000,B20&lt;=1500),(B20*99.45)+9713,(IF(B20&gt;1500,(B20*98.99)+10403))))))))))))</f>
      </c>
      <c r="E20" s="18"/>
      <c r="F20" s="18" t="s">
        <v>226</v>
      </c>
      <c r="G20" s="78"/>
      <c r="H20" s="18"/>
      <c r="I20" s="18"/>
      <c r="J20" s="19"/>
    </row>
    <row r="21" spans="1:10" s="17" customFormat="1" ht="12" customHeight="1">
      <c r="A21" s="58" t="s">
        <v>227</v>
      </c>
      <c r="B21" s="59">
        <f>SUM(E10:E12)</f>
        <v>0</v>
      </c>
      <c r="C21" s="60">
        <f>IF(OR(B21="",B21=0),"",D21/B21)</f>
      </c>
      <c r="D21" s="62">
        <f>IF(OR(B21=0,B21=""),"",IF(B21&lt;=450,(B21*151),IF(AND(B21&gt;450,B21&lt;=600),(B21*118.16)+14829,(IF(AND(B21&gt;600,B21&lt;=750),(B21*133.5)+5625,(IF(AND(B21&gt;750,B21&lt;=1000),(B21*138.68)+1690,(IF(AND(B21&gt;1000,B21&lt;=1500),(B21*102.74)+37632,(IF(B21&gt;1500,(B21*94.332)+50244)))))))))))</f>
      </c>
      <c r="E21" s="18"/>
      <c r="F21" s="18" t="s">
        <v>198</v>
      </c>
      <c r="G21" s="78"/>
      <c r="H21" s="18"/>
      <c r="I21" s="18"/>
      <c r="J21" s="19"/>
    </row>
    <row r="22" spans="1:10" s="17" customFormat="1" ht="12" customHeight="1">
      <c r="A22" s="58" t="s">
        <v>228</v>
      </c>
      <c r="B22" s="59">
        <f>SUM(E13:E16)</f>
        <v>0</v>
      </c>
      <c r="C22" s="60">
        <f>IF(OR(B22="",B22=0),"",D22/B22)</f>
      </c>
      <c r="D22" s="62">
        <f>IF(OR(B22=0,B22=""),"",IF(B22&lt;=450,(B22*187),(IF(B22&gt;2399,(B22*163),(IF(AND(B22&gt;=451,B22&lt;=524),(B22*82)+47250,(IF(AND(B22&gt;=525,B22&lt;=799),(173*B22),(IF(AND(B22&gt;=800,B22&lt;=1199),(B22*171),(IF(AND(B22&gt;=1200,B22&lt;=1599),(163*B22)+9600,(B22*151)+28800))))))))))))</f>
      </c>
      <c r="E22" s="18"/>
      <c r="F22" s="18" t="s">
        <v>201</v>
      </c>
      <c r="G22" s="78"/>
      <c r="H22" s="18"/>
      <c r="I22" s="18"/>
      <c r="J22" s="19"/>
    </row>
    <row r="23" spans="1:10" s="17" customFormat="1" ht="12" customHeight="1">
      <c r="A23" s="327" t="s">
        <v>297</v>
      </c>
      <c r="B23" s="63"/>
      <c r="C23" s="18"/>
      <c r="D23" s="64">
        <f>SUM(D20:D22)</f>
        <v>0</v>
      </c>
      <c r="E23" s="18"/>
      <c r="F23" s="18"/>
      <c r="G23" s="80" t="s">
        <v>217</v>
      </c>
      <c r="H23" s="18"/>
      <c r="I23" s="18"/>
      <c r="J23" s="19"/>
    </row>
    <row r="24" spans="1:11" s="17" customFormat="1" ht="12" customHeight="1">
      <c r="A24" s="65"/>
      <c r="B24" s="18"/>
      <c r="C24" s="18"/>
      <c r="D24" s="18"/>
      <c r="E24" s="18"/>
      <c r="F24" s="18"/>
      <c r="G24" s="78"/>
      <c r="H24" s="331" t="s">
        <v>242</v>
      </c>
      <c r="I24" s="331"/>
      <c r="J24" s="331"/>
      <c r="K24" s="331"/>
    </row>
    <row r="25" spans="1:11" s="17" customFormat="1" ht="12" customHeight="1">
      <c r="A25" s="55" t="s">
        <v>234</v>
      </c>
      <c r="B25" s="53" t="s">
        <v>92</v>
      </c>
      <c r="C25" s="53" t="s">
        <v>93</v>
      </c>
      <c r="D25" s="53" t="s">
        <v>94</v>
      </c>
      <c r="E25" s="53" t="s">
        <v>153</v>
      </c>
      <c r="F25" s="53"/>
      <c r="G25" s="78"/>
      <c r="H25" s="53" t="s">
        <v>92</v>
      </c>
      <c r="I25" s="53" t="s">
        <v>93</v>
      </c>
      <c r="J25" s="53" t="s">
        <v>94</v>
      </c>
      <c r="K25" s="21" t="s">
        <v>153</v>
      </c>
    </row>
    <row r="26" spans="1:11" s="17" customFormat="1" ht="12" customHeight="1">
      <c r="A26" s="66" t="s">
        <v>81</v>
      </c>
      <c r="B26" s="67">
        <f>Worksheets!F29</f>
        <v>0</v>
      </c>
      <c r="C26" s="67">
        <f>Worksheets!I29</f>
        <v>0</v>
      </c>
      <c r="D26" s="67">
        <f>Worksheets!L29</f>
        <v>0</v>
      </c>
      <c r="E26" s="18">
        <f>Worksheets!J20</f>
        <v>0</v>
      </c>
      <c r="F26" s="18"/>
      <c r="G26" s="81" t="s">
        <v>220</v>
      </c>
      <c r="H26" s="67">
        <f>Worksheets!P29</f>
        <v>0</v>
      </c>
      <c r="I26" s="67">
        <f>Worksheets!S29</f>
        <v>0</v>
      </c>
      <c r="J26" s="67">
        <f>Worksheets!V29</f>
        <v>0</v>
      </c>
      <c r="K26" s="18">
        <f>Worksheets!T20</f>
        <v>0</v>
      </c>
    </row>
    <row r="27" spans="1:11" s="17" customFormat="1" ht="12" customHeight="1">
      <c r="A27" s="66" t="s">
        <v>82</v>
      </c>
      <c r="B27" s="67">
        <f>Worksheets!F42</f>
        <v>0</v>
      </c>
      <c r="C27" s="67">
        <f>Worksheets!I42</f>
        <v>0</v>
      </c>
      <c r="D27" s="67">
        <f>Worksheets!L42</f>
        <v>0</v>
      </c>
      <c r="E27" s="18"/>
      <c r="F27" s="18"/>
      <c r="G27" s="78"/>
      <c r="H27" s="67">
        <f>Worksheets!P42</f>
        <v>0</v>
      </c>
      <c r="I27" s="67">
        <f>Worksheets!S42</f>
        <v>0</v>
      </c>
      <c r="J27" s="67">
        <f>Worksheets!V42</f>
        <v>0</v>
      </c>
      <c r="K27" s="18"/>
    </row>
    <row r="28" spans="1:11" s="17" customFormat="1" ht="12" customHeight="1">
      <c r="A28" s="66" t="s">
        <v>83</v>
      </c>
      <c r="B28" s="67">
        <f>Worksheets!F70</f>
        <v>0</v>
      </c>
      <c r="C28" s="67">
        <f>Worksheets!I70</f>
        <v>0</v>
      </c>
      <c r="D28" s="67">
        <f>Worksheets!L70</f>
        <v>0</v>
      </c>
      <c r="E28" s="18"/>
      <c r="F28" s="18"/>
      <c r="G28" s="78"/>
      <c r="H28" s="67">
        <f>Worksheets!P70</f>
        <v>0</v>
      </c>
      <c r="I28" s="67">
        <f>Worksheets!S70</f>
        <v>0</v>
      </c>
      <c r="J28" s="67">
        <f>Worksheets!V70</f>
        <v>0</v>
      </c>
      <c r="K28" s="18"/>
    </row>
    <row r="29" spans="1:11" s="17" customFormat="1" ht="12" customHeight="1">
      <c r="A29" s="66" t="s">
        <v>84</v>
      </c>
      <c r="B29" s="67">
        <f>Worksheets!F82</f>
        <v>0</v>
      </c>
      <c r="C29" s="67">
        <f>Worksheets!I82</f>
        <v>0</v>
      </c>
      <c r="D29" s="67">
        <f>Worksheets!L82</f>
        <v>0</v>
      </c>
      <c r="E29" s="18"/>
      <c r="F29" s="18"/>
      <c r="G29" s="78"/>
      <c r="H29" s="67">
        <f>Worksheets!P82</f>
        <v>0</v>
      </c>
      <c r="I29" s="67">
        <f>Worksheets!S82</f>
        <v>0</v>
      </c>
      <c r="J29" s="67">
        <f>Worksheets!V82</f>
        <v>0</v>
      </c>
      <c r="K29" s="18"/>
    </row>
    <row r="30" spans="1:11" s="17" customFormat="1" ht="12" customHeight="1">
      <c r="A30" s="66" t="s">
        <v>85</v>
      </c>
      <c r="B30" s="67">
        <f>Worksheets!F97</f>
        <v>0</v>
      </c>
      <c r="C30" s="67">
        <f>Worksheets!I97</f>
        <v>0</v>
      </c>
      <c r="D30" s="67">
        <f>Worksheets!L97</f>
        <v>0</v>
      </c>
      <c r="E30" s="18">
        <f>Worksheets!J92</f>
        <v>0</v>
      </c>
      <c r="F30" s="18"/>
      <c r="G30" s="78"/>
      <c r="H30" s="67">
        <f>Worksheets!P97</f>
        <v>0</v>
      </c>
      <c r="I30" s="67">
        <f>Worksheets!S97</f>
        <v>0</v>
      </c>
      <c r="J30" s="67">
        <f>Worksheets!V97</f>
        <v>0</v>
      </c>
      <c r="K30" s="18">
        <f>Worksheets!T92</f>
        <v>0</v>
      </c>
    </row>
    <row r="31" spans="1:11" s="17" customFormat="1" ht="12" customHeight="1">
      <c r="A31" s="66" t="s">
        <v>86</v>
      </c>
      <c r="B31" s="67">
        <f>Worksheets!F125</f>
        <v>0</v>
      </c>
      <c r="C31" s="67">
        <f>Worksheets!I125</f>
        <v>0</v>
      </c>
      <c r="D31" s="67">
        <f>Worksheets!L125</f>
        <v>0</v>
      </c>
      <c r="E31" s="18">
        <f>Worksheets!J116</f>
        <v>0</v>
      </c>
      <c r="F31" s="18"/>
      <c r="G31" s="78"/>
      <c r="H31" s="67">
        <f>Worksheets!P125</f>
        <v>0</v>
      </c>
      <c r="I31" s="67">
        <f>Worksheets!S125</f>
        <v>0</v>
      </c>
      <c r="J31" s="67">
        <f>Worksheets!V125</f>
        <v>0</v>
      </c>
      <c r="K31" s="18">
        <f>Worksheets!T116</f>
        <v>0</v>
      </c>
    </row>
    <row r="32" spans="1:11" s="17" customFormat="1" ht="12" customHeight="1">
      <c r="A32" s="66" t="s">
        <v>239</v>
      </c>
      <c r="B32" s="67">
        <f>Worksheets!F147</f>
        <v>0</v>
      </c>
      <c r="C32" s="67">
        <f>Worksheets!I147</f>
        <v>0</v>
      </c>
      <c r="D32" s="67">
        <f>Worksheets!L147</f>
        <v>0</v>
      </c>
      <c r="E32" s="18">
        <f>Worksheets!J135</f>
        <v>0</v>
      </c>
      <c r="F32" s="18"/>
      <c r="G32" s="78"/>
      <c r="H32" s="67">
        <f>Worksheets!P147</f>
        <v>0</v>
      </c>
      <c r="I32" s="67">
        <f>Worksheets!S147</f>
        <v>0</v>
      </c>
      <c r="J32" s="67">
        <f>Worksheets!V147</f>
        <v>0</v>
      </c>
      <c r="K32" s="18">
        <f>Worksheets!T135</f>
        <v>0</v>
      </c>
    </row>
    <row r="33" spans="1:11" s="17" customFormat="1" ht="12" customHeight="1">
      <c r="A33" s="66" t="s">
        <v>144</v>
      </c>
      <c r="B33" s="67">
        <f>Worksheets!F162</f>
        <v>0</v>
      </c>
      <c r="C33" s="67">
        <f>Worksheets!I162</f>
        <v>0</v>
      </c>
      <c r="D33" s="67">
        <f>Worksheets!L162</f>
        <v>0</v>
      </c>
      <c r="E33" s="18">
        <f>Worksheets!J158</f>
        <v>0</v>
      </c>
      <c r="F33" s="18"/>
      <c r="G33" s="78"/>
      <c r="H33" s="67">
        <f>Worksheets!P162</f>
        <v>0</v>
      </c>
      <c r="I33" s="67">
        <f>Worksheets!S162</f>
        <v>0</v>
      </c>
      <c r="J33" s="67">
        <f>Worksheets!V162</f>
        <v>0</v>
      </c>
      <c r="K33" s="18">
        <f>Worksheets!T158</f>
        <v>0</v>
      </c>
    </row>
    <row r="34" spans="1:11" s="17" customFormat="1" ht="12" customHeight="1">
      <c r="A34" s="66" t="s">
        <v>87</v>
      </c>
      <c r="B34" s="67">
        <f>Worksheets!F192</f>
        <v>0</v>
      </c>
      <c r="C34" s="67">
        <f>Worksheets!I192</f>
        <v>0</v>
      </c>
      <c r="D34" s="67">
        <f>Worksheets!L192</f>
        <v>0</v>
      </c>
      <c r="E34" s="18">
        <f>Worksheets!J182</f>
        <v>0</v>
      </c>
      <c r="F34" s="18"/>
      <c r="G34" s="78"/>
      <c r="H34" s="67">
        <f>Worksheets!P192</f>
        <v>0</v>
      </c>
      <c r="I34" s="67">
        <f>Worksheets!S192</f>
        <v>0</v>
      </c>
      <c r="J34" s="67">
        <f>Worksheets!V192</f>
        <v>0</v>
      </c>
      <c r="K34" s="18">
        <f>Worksheets!T182</f>
        <v>0</v>
      </c>
    </row>
    <row r="35" spans="1:11" s="17" customFormat="1" ht="12" customHeight="1">
      <c r="A35" s="66" t="s">
        <v>51</v>
      </c>
      <c r="B35" s="67">
        <f>Worksheets!F208</f>
        <v>0</v>
      </c>
      <c r="C35" s="67">
        <f>Worksheets!I208</f>
        <v>0</v>
      </c>
      <c r="D35" s="67">
        <f>Worksheets!L208</f>
        <v>0</v>
      </c>
      <c r="E35" s="18"/>
      <c r="F35" s="18"/>
      <c r="G35" s="78"/>
      <c r="H35" s="67">
        <f>Worksheets!P208</f>
        <v>0</v>
      </c>
      <c r="I35" s="67">
        <f>Worksheets!S208</f>
        <v>0</v>
      </c>
      <c r="J35" s="67">
        <f>Worksheets!V208</f>
        <v>0</v>
      </c>
      <c r="K35" s="18"/>
    </row>
    <row r="36" spans="1:11" s="17" customFormat="1" ht="12" customHeight="1">
      <c r="A36" s="66" t="s">
        <v>88</v>
      </c>
      <c r="B36" s="67">
        <f>Worksheets!F231</f>
        <v>0</v>
      </c>
      <c r="C36" s="67">
        <f>Worksheets!I231</f>
        <v>0</v>
      </c>
      <c r="D36" s="67">
        <f>Worksheets!L231</f>
        <v>0</v>
      </c>
      <c r="E36" s="18"/>
      <c r="F36" s="18"/>
      <c r="G36" s="78"/>
      <c r="H36" s="67">
        <f>Worksheets!P231</f>
        <v>0</v>
      </c>
      <c r="I36" s="67">
        <f>Worksheets!S231</f>
        <v>0</v>
      </c>
      <c r="J36" s="67">
        <f>Worksheets!V231</f>
        <v>0</v>
      </c>
      <c r="K36" s="18"/>
    </row>
    <row r="37" spans="1:11" s="17" customFormat="1" ht="12" customHeight="1">
      <c r="A37" s="66" t="s">
        <v>89</v>
      </c>
      <c r="B37" s="67">
        <f>Worksheets!F239</f>
        <v>0</v>
      </c>
      <c r="C37" s="67">
        <f>Worksheets!I239</f>
        <v>0</v>
      </c>
      <c r="D37" s="67">
        <f>Worksheets!L239</f>
        <v>0</v>
      </c>
      <c r="E37" s="18"/>
      <c r="F37" s="18"/>
      <c r="G37" s="78"/>
      <c r="H37" s="67">
        <f>Worksheets!P239</f>
        <v>0</v>
      </c>
      <c r="I37" s="67">
        <f>Worksheets!S239</f>
        <v>0</v>
      </c>
      <c r="J37" s="67">
        <f>Worksheets!V239</f>
        <v>0</v>
      </c>
      <c r="K37" s="18"/>
    </row>
    <row r="38" spans="1:11" s="17" customFormat="1" ht="12" customHeight="1">
      <c r="A38" s="68" t="s">
        <v>252</v>
      </c>
      <c r="B38" s="69">
        <f>SUM(B26:B37)</f>
        <v>0</v>
      </c>
      <c r="C38" s="69">
        <f>SUM(C26:C37)</f>
        <v>0</v>
      </c>
      <c r="D38" s="69">
        <f>SUM(D26:D37)</f>
        <v>0</v>
      </c>
      <c r="E38" s="53">
        <f>SUM(E26:E37)</f>
        <v>0</v>
      </c>
      <c r="F38" s="53"/>
      <c r="G38" s="80"/>
      <c r="H38" s="69">
        <f>SUM(H26:H37)</f>
        <v>0</v>
      </c>
      <c r="I38" s="69">
        <f>SUM(I26:I37)</f>
        <v>0</v>
      </c>
      <c r="J38" s="69">
        <f>SUM(J26:J37)</f>
        <v>0</v>
      </c>
      <c r="K38" s="53">
        <f>SUM(K26:K37)</f>
        <v>0</v>
      </c>
    </row>
    <row r="39" spans="1:11" s="17" customFormat="1" ht="12" customHeight="1">
      <c r="A39" s="55"/>
      <c r="B39" s="69"/>
      <c r="C39" s="69"/>
      <c r="D39" s="69"/>
      <c r="E39" s="53"/>
      <c r="F39" s="53"/>
      <c r="G39" s="80"/>
      <c r="H39" s="69"/>
      <c r="I39" s="69"/>
      <c r="J39" s="69"/>
      <c r="K39" s="53"/>
    </row>
    <row r="40" spans="1:11" s="17" customFormat="1" ht="12" customHeight="1">
      <c r="A40" s="66" t="s">
        <v>1</v>
      </c>
      <c r="B40" s="67">
        <f>Worksheets!F257</f>
        <v>0</v>
      </c>
      <c r="C40" s="67">
        <f>Worksheets!I257</f>
        <v>0</v>
      </c>
      <c r="D40" s="67">
        <f>Worksheets!L257</f>
        <v>0</v>
      </c>
      <c r="E40" s="18"/>
      <c r="F40" s="18"/>
      <c r="G40" s="78"/>
      <c r="H40" s="67">
        <f>Worksheets!P257</f>
        <v>0</v>
      </c>
      <c r="I40" s="67">
        <f>Worksheets!S257</f>
        <v>0</v>
      </c>
      <c r="J40" s="67">
        <f>Worksheets!V257</f>
        <v>0</v>
      </c>
      <c r="K40" s="18"/>
    </row>
    <row r="41" spans="1:11" s="17" customFormat="1" ht="12" customHeight="1">
      <c r="A41" s="68" t="s">
        <v>253</v>
      </c>
      <c r="B41" s="69">
        <f>B40+B38</f>
        <v>0</v>
      </c>
      <c r="C41" s="69">
        <f>C40+C38</f>
        <v>0</v>
      </c>
      <c r="D41" s="69">
        <f>D40+D38</f>
        <v>0</v>
      </c>
      <c r="E41" s="18"/>
      <c r="F41" s="18"/>
      <c r="G41" s="78"/>
      <c r="H41" s="69">
        <f>H40+H38</f>
        <v>0</v>
      </c>
      <c r="I41" s="69">
        <f>I40+I38</f>
        <v>0</v>
      </c>
      <c r="J41" s="69">
        <f>J40+J38</f>
        <v>0</v>
      </c>
      <c r="K41" s="18"/>
    </row>
    <row r="42" spans="1:11" s="17" customFormat="1" ht="12" customHeight="1">
      <c r="A42" s="55"/>
      <c r="B42" s="69"/>
      <c r="C42" s="69"/>
      <c r="D42" s="69"/>
      <c r="E42" s="18"/>
      <c r="F42" s="18"/>
      <c r="G42" s="78"/>
      <c r="H42" s="69"/>
      <c r="I42" s="69"/>
      <c r="J42" s="69"/>
      <c r="K42" s="18"/>
    </row>
    <row r="43" spans="1:11" s="17" customFormat="1" ht="12" customHeight="1">
      <c r="A43" s="66" t="s">
        <v>229</v>
      </c>
      <c r="B43" s="70">
        <v>0.11</v>
      </c>
      <c r="C43" s="70">
        <v>0.11</v>
      </c>
      <c r="D43" s="70">
        <v>0.11</v>
      </c>
      <c r="E43" s="18"/>
      <c r="F43" s="18"/>
      <c r="G43" s="78"/>
      <c r="H43" s="70">
        <v>0.11</v>
      </c>
      <c r="I43" s="70">
        <v>0.11</v>
      </c>
      <c r="J43" s="70">
        <v>0.11</v>
      </c>
      <c r="K43" s="18"/>
    </row>
    <row r="44" spans="1:11" s="17" customFormat="1" ht="12" customHeight="1">
      <c r="A44" s="55" t="s">
        <v>290</v>
      </c>
      <c r="B44" s="69">
        <f>(B41*B43)+B41</f>
        <v>0</v>
      </c>
      <c r="C44" s="69">
        <f>(C41*C43)+C41</f>
        <v>0</v>
      </c>
      <c r="D44" s="69">
        <f>(D41*D43)+D41</f>
        <v>0</v>
      </c>
      <c r="E44" s="18"/>
      <c r="F44" s="18"/>
      <c r="G44" s="78"/>
      <c r="H44" s="69">
        <f>(H41*H43)+H41</f>
        <v>0</v>
      </c>
      <c r="I44" s="69">
        <f>(I41*I43)+I41</f>
        <v>0</v>
      </c>
      <c r="J44" s="69">
        <f>(J41*J43)+J41</f>
        <v>0</v>
      </c>
      <c r="K44" s="18"/>
    </row>
    <row r="45" spans="1:11" s="17" customFormat="1" ht="12" customHeight="1">
      <c r="A45" s="55"/>
      <c r="B45" s="69"/>
      <c r="C45" s="69"/>
      <c r="D45" s="69"/>
      <c r="E45" s="18"/>
      <c r="F45" s="18"/>
      <c r="G45" s="78"/>
      <c r="H45" s="69"/>
      <c r="I45" s="69"/>
      <c r="J45" s="69"/>
      <c r="K45" s="18"/>
    </row>
    <row r="46" spans="1:11" s="71" customFormat="1" ht="12" customHeight="1">
      <c r="A46" s="305" t="s">
        <v>294</v>
      </c>
      <c r="B46" s="314"/>
      <c r="C46" s="314"/>
      <c r="D46" s="315">
        <f>D44-D23</f>
        <v>0</v>
      </c>
      <c r="E46" s="316"/>
      <c r="F46" s="316"/>
      <c r="G46" s="317" t="s">
        <v>221</v>
      </c>
      <c r="H46" s="318"/>
      <c r="I46" s="318"/>
      <c r="J46" s="318"/>
      <c r="K46" s="316"/>
    </row>
    <row r="47" spans="1:11" s="17" customFormat="1" ht="12" customHeight="1">
      <c r="A47" s="55"/>
      <c r="B47" s="319"/>
      <c r="C47" s="319"/>
      <c r="D47" s="320"/>
      <c r="E47" s="73"/>
      <c r="F47" s="73"/>
      <c r="G47" s="321"/>
      <c r="H47" s="319"/>
      <c r="I47" s="319"/>
      <c r="J47" s="319"/>
      <c r="K47" s="73"/>
    </row>
    <row r="48" spans="1:11" s="17" customFormat="1" ht="12" customHeight="1">
      <c r="A48" s="322" t="s">
        <v>287</v>
      </c>
      <c r="B48" s="319"/>
      <c r="C48" s="319"/>
      <c r="D48" s="320"/>
      <c r="E48" s="73"/>
      <c r="F48" s="73"/>
      <c r="G48" s="321"/>
      <c r="H48" s="323"/>
      <c r="I48" s="324"/>
      <c r="J48" s="319"/>
      <c r="K48" s="73"/>
    </row>
    <row r="49" spans="1:11" s="17" customFormat="1" ht="12" customHeight="1">
      <c r="A49" s="66" t="s">
        <v>290</v>
      </c>
      <c r="B49" s="325"/>
      <c r="C49" s="325"/>
      <c r="D49" s="323">
        <f>D44</f>
        <v>0</v>
      </c>
      <c r="E49" s="73"/>
      <c r="F49" s="73"/>
      <c r="G49" s="321"/>
      <c r="H49" s="323"/>
      <c r="I49" s="319"/>
      <c r="J49" s="323">
        <f>J44</f>
        <v>0</v>
      </c>
      <c r="K49" s="73"/>
    </row>
    <row r="50" spans="1:11" s="17" customFormat="1" ht="12" customHeight="1">
      <c r="A50" s="66" t="s">
        <v>291</v>
      </c>
      <c r="B50" s="325"/>
      <c r="C50" s="325"/>
      <c r="D50" s="323">
        <f>Worksheets!F131</f>
        <v>0</v>
      </c>
      <c r="E50" s="73"/>
      <c r="F50" s="73"/>
      <c r="G50" s="321"/>
      <c r="H50" s="323"/>
      <c r="I50" s="319"/>
      <c r="J50" s="323">
        <f>Worksheets!V131</f>
        <v>0</v>
      </c>
      <c r="K50" s="73"/>
    </row>
    <row r="51" spans="1:11" s="17" customFormat="1" ht="12" customHeight="1">
      <c r="A51" s="66" t="s">
        <v>292</v>
      </c>
      <c r="B51" s="325"/>
      <c r="C51" s="325"/>
      <c r="D51" s="323">
        <f>Natatorium!L49</f>
        <v>0</v>
      </c>
      <c r="E51" s="73"/>
      <c r="F51" s="73"/>
      <c r="G51" s="321"/>
      <c r="H51" s="323"/>
      <c r="I51" s="319"/>
      <c r="J51" s="323">
        <f>Natatorium!V49</f>
        <v>0</v>
      </c>
      <c r="K51" s="73"/>
    </row>
    <row r="52" spans="1:11" s="17" customFormat="1" ht="12" customHeight="1">
      <c r="A52" s="66" t="s">
        <v>293</v>
      </c>
      <c r="B52" s="325"/>
      <c r="C52" s="325"/>
      <c r="D52" s="323">
        <v>0</v>
      </c>
      <c r="E52" s="73"/>
      <c r="F52" s="73"/>
      <c r="G52" s="321"/>
      <c r="H52" s="320"/>
      <c r="I52" s="319"/>
      <c r="J52" s="323">
        <v>0</v>
      </c>
      <c r="K52" s="73"/>
    </row>
    <row r="53" spans="1:11" s="17" customFormat="1" ht="12" customHeight="1">
      <c r="A53" s="322" t="s">
        <v>288</v>
      </c>
      <c r="B53" s="319"/>
      <c r="C53" s="319"/>
      <c r="D53" s="320">
        <f>SUM(D49:D52)</f>
        <v>0</v>
      </c>
      <c r="E53" s="73"/>
      <c r="F53" s="73"/>
      <c r="G53" s="321"/>
      <c r="H53" s="319"/>
      <c r="I53" s="319"/>
      <c r="J53" s="320">
        <f>SUM(J49:J52)</f>
        <v>0</v>
      </c>
      <c r="K53" s="73"/>
    </row>
    <row r="54" spans="1:11" s="17" customFormat="1" ht="12" customHeight="1">
      <c r="A54" s="55"/>
      <c r="B54" s="69"/>
      <c r="C54" s="69"/>
      <c r="D54" s="72"/>
      <c r="E54" s="18"/>
      <c r="F54" s="18"/>
      <c r="G54" s="80"/>
      <c r="H54" s="69"/>
      <c r="I54" s="69"/>
      <c r="J54" s="69"/>
      <c r="K54" s="18"/>
    </row>
    <row r="55" spans="1:10" s="65" customFormat="1" ht="12" customHeight="1">
      <c r="A55" s="55" t="s">
        <v>230</v>
      </c>
      <c r="B55" s="73"/>
      <c r="C55" s="73"/>
      <c r="D55" s="73"/>
      <c r="E55" s="73"/>
      <c r="F55" s="73"/>
      <c r="G55" s="75"/>
      <c r="H55" s="73"/>
      <c r="I55" s="73"/>
      <c r="J55" s="19"/>
    </row>
    <row r="56" spans="1:10" s="4" customFormat="1" ht="12" customHeight="1">
      <c r="A56" s="74" t="s">
        <v>254</v>
      </c>
      <c r="B56" s="1"/>
      <c r="C56" s="1"/>
      <c r="D56" s="1"/>
      <c r="E56" s="1"/>
      <c r="F56" s="1"/>
      <c r="G56" s="75"/>
      <c r="H56" s="1"/>
      <c r="I56" s="1"/>
      <c r="J56" s="2"/>
    </row>
    <row r="57" spans="1:10" s="4" customFormat="1" ht="12" customHeight="1">
      <c r="A57" s="10" t="s">
        <v>219</v>
      </c>
      <c r="B57" s="1"/>
      <c r="C57" s="1"/>
      <c r="D57" s="1"/>
      <c r="E57" s="1"/>
      <c r="F57" s="1"/>
      <c r="G57" s="75"/>
      <c r="H57" s="1"/>
      <c r="I57" s="1"/>
      <c r="J57" s="2"/>
    </row>
    <row r="58" spans="2:10" s="4" customFormat="1" ht="12" customHeight="1">
      <c r="B58" s="1"/>
      <c r="C58" s="1"/>
      <c r="D58" s="1"/>
      <c r="E58" s="1"/>
      <c r="F58" s="1"/>
      <c r="G58" s="75"/>
      <c r="H58" s="1"/>
      <c r="I58" s="1"/>
      <c r="J58" s="2"/>
    </row>
    <row r="59" spans="1:10" s="4" customFormat="1" ht="12" customHeight="1">
      <c r="A59" s="74" t="s">
        <v>255</v>
      </c>
      <c r="B59" s="1"/>
      <c r="C59" s="1"/>
      <c r="D59" s="1"/>
      <c r="E59" s="1"/>
      <c r="F59" s="1"/>
      <c r="G59" s="75"/>
      <c r="H59" s="1"/>
      <c r="I59" s="1"/>
      <c r="J59" s="2"/>
    </row>
    <row r="60" spans="1:10" s="4" customFormat="1" ht="12" customHeight="1">
      <c r="A60" s="10" t="s">
        <v>256</v>
      </c>
      <c r="B60" s="1"/>
      <c r="C60" s="1"/>
      <c r="D60" s="1"/>
      <c r="E60" s="1"/>
      <c r="F60" s="1"/>
      <c r="G60" s="75"/>
      <c r="H60" s="1"/>
      <c r="I60" s="1"/>
      <c r="J60" s="2"/>
    </row>
    <row r="61" spans="1:10" s="4" customFormat="1" ht="12" customHeight="1">
      <c r="A61" s="10" t="s">
        <v>225</v>
      </c>
      <c r="B61" s="1"/>
      <c r="C61" s="1"/>
      <c r="D61" s="1"/>
      <c r="E61" s="1"/>
      <c r="F61" s="1"/>
      <c r="G61" s="75"/>
      <c r="H61" s="1"/>
      <c r="I61" s="1"/>
      <c r="J61" s="2"/>
    </row>
    <row r="62" spans="2:10" s="4" customFormat="1" ht="12" customHeight="1">
      <c r="B62" s="1"/>
      <c r="C62" s="1"/>
      <c r="D62" s="1"/>
      <c r="E62" s="1"/>
      <c r="F62" s="1"/>
      <c r="G62" s="75"/>
      <c r="H62" s="1"/>
      <c r="I62" s="1"/>
      <c r="J62" s="2"/>
    </row>
    <row r="63" spans="1:10" s="4" customFormat="1" ht="12" customHeight="1">
      <c r="A63" s="74" t="s">
        <v>257</v>
      </c>
      <c r="B63" s="1"/>
      <c r="C63" s="1"/>
      <c r="D63" s="1"/>
      <c r="E63" s="1"/>
      <c r="F63" s="1"/>
      <c r="G63" s="75"/>
      <c r="H63" s="1"/>
      <c r="I63" s="1"/>
      <c r="J63" s="2"/>
    </row>
    <row r="64" spans="2:10" s="4" customFormat="1" ht="12" customHeight="1">
      <c r="B64" s="1"/>
      <c r="C64" s="1"/>
      <c r="D64" s="1"/>
      <c r="E64" s="1"/>
      <c r="F64" s="1"/>
      <c r="G64" s="75"/>
      <c r="H64" s="1"/>
      <c r="I64" s="1"/>
      <c r="J64" s="2"/>
    </row>
    <row r="65" spans="1:10" s="4" customFormat="1" ht="12" customHeight="1">
      <c r="A65" s="74" t="s">
        <v>258</v>
      </c>
      <c r="B65" s="1"/>
      <c r="C65" s="1"/>
      <c r="D65" s="1"/>
      <c r="E65" s="1"/>
      <c r="F65" s="1"/>
      <c r="G65" s="75"/>
      <c r="H65" s="1"/>
      <c r="I65" s="1"/>
      <c r="J65" s="2"/>
    </row>
    <row r="66" spans="1:11" s="4" customFormat="1" ht="12" customHeight="1">
      <c r="A66" s="10" t="s">
        <v>250</v>
      </c>
      <c r="B66" s="1"/>
      <c r="C66" s="1"/>
      <c r="D66" s="1"/>
      <c r="E66" s="1"/>
      <c r="F66" s="1"/>
      <c r="G66" s="75"/>
      <c r="H66" s="1"/>
      <c r="I66" s="1"/>
      <c r="J66" s="2"/>
      <c r="K66" s="76"/>
    </row>
    <row r="67" spans="2:10" s="4" customFormat="1" ht="12" customHeight="1">
      <c r="B67" s="1"/>
      <c r="C67" s="1"/>
      <c r="D67" s="1"/>
      <c r="E67" s="1"/>
      <c r="F67" s="1"/>
      <c r="G67" s="75"/>
      <c r="H67" s="1"/>
      <c r="I67" s="1"/>
      <c r="J67" s="2"/>
    </row>
    <row r="68" spans="1:10" s="4" customFormat="1" ht="12" customHeight="1">
      <c r="A68" s="328" t="s">
        <v>298</v>
      </c>
      <c r="B68" s="1"/>
      <c r="C68" s="1"/>
      <c r="D68" s="1"/>
      <c r="E68" s="1"/>
      <c r="F68" s="1"/>
      <c r="G68" s="75"/>
      <c r="H68" s="1"/>
      <c r="I68" s="1"/>
      <c r="J68" s="2"/>
    </row>
    <row r="69" spans="1:10" s="4" customFormat="1" ht="12" customHeight="1">
      <c r="A69" s="10" t="s">
        <v>289</v>
      </c>
      <c r="B69" s="1"/>
      <c r="C69" s="1"/>
      <c r="D69" s="1"/>
      <c r="E69" s="1"/>
      <c r="F69" s="1"/>
      <c r="G69" s="75"/>
      <c r="H69" s="1"/>
      <c r="I69" s="1"/>
      <c r="J69" s="2"/>
    </row>
    <row r="70" ht="12" customHeight="1">
      <c r="A70" s="329" t="s">
        <v>299</v>
      </c>
    </row>
    <row r="71" ht="13.5">
      <c r="A71" s="12"/>
    </row>
    <row r="72" ht="12">
      <c r="A72" s="11"/>
    </row>
  </sheetData>
  <sheetProtection selectLockedCells="1"/>
  <mergeCells count="1">
    <mergeCell ref="H24:K24"/>
  </mergeCells>
  <printOptions/>
  <pageMargins left="0.75" right="0.53" top="1" bottom="0.37" header="0.5" footer="0.5"/>
  <pageSetup horizontalDpi="600" verticalDpi="600" orientation="portrait" scale="59" r:id="rId1"/>
  <headerFooter alignWithMargins="0">
    <oddHeader>&amp;R&amp;"Trebuchet MS,Regular"&amp;12 &amp;K0000005000 Compilation of Space</oddHeader>
    <oddFooter>&amp;L&amp;"Trebuchet MS,Regular"&amp;9&amp;K000000Connecticut School Construction Standards and Guidelines &amp;"Arial,Regular"&amp;10
September 22, 2016&amp;R&amp;"Trebuchet MS,Regular"&amp;9&amp;K000000&amp;P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X259"/>
  <sheetViews>
    <sheetView tabSelected="1" defaultGridColor="0" zoomScalePageLayoutView="0" colorId="22" workbookViewId="0" topLeftCell="A238">
      <selection activeCell="H267" sqref="H267"/>
    </sheetView>
  </sheetViews>
  <sheetFormatPr defaultColWidth="8.8515625" defaultRowHeight="12.75"/>
  <cols>
    <col min="1" max="1" width="3.28125" style="65" customWidth="1"/>
    <col min="2" max="2" width="13.8515625" style="92" customWidth="1"/>
    <col min="3" max="3" width="28.28125" style="65" customWidth="1"/>
    <col min="4" max="4" width="3.7109375" style="73" customWidth="1"/>
    <col min="5" max="5" width="7.7109375" style="19" customWidth="1"/>
    <col min="6" max="6" width="8.28125" style="19" customWidth="1"/>
    <col min="7" max="7" width="3.7109375" style="73" customWidth="1"/>
    <col min="8" max="8" width="5.8515625" style="92" customWidth="1"/>
    <col min="9" max="9" width="6.7109375" style="19" customWidth="1"/>
    <col min="10" max="10" width="3.7109375" style="73" customWidth="1"/>
    <col min="11" max="11" width="6.7109375" style="73" customWidth="1"/>
    <col min="12" max="12" width="8.421875" style="19" customWidth="1"/>
    <col min="13" max="13" width="3.140625" style="65" customWidth="1"/>
    <col min="14" max="14" width="4.140625" style="73" customWidth="1"/>
    <col min="15" max="15" width="7.8515625" style="19" customWidth="1"/>
    <col min="16" max="16" width="6.28125" style="19" customWidth="1"/>
    <col min="17" max="17" width="3.7109375" style="73" customWidth="1"/>
    <col min="18" max="18" width="6.421875" style="19" customWidth="1"/>
    <col min="19" max="19" width="6.7109375" style="19" customWidth="1"/>
    <col min="20" max="20" width="3.7109375" style="73" customWidth="1"/>
    <col min="21" max="21" width="6.7109375" style="73" customWidth="1"/>
    <col min="22" max="22" width="6.8515625" style="19" customWidth="1"/>
    <col min="23" max="16384" width="8.8515625" style="65" customWidth="1"/>
  </cols>
  <sheetData>
    <row r="1" spans="2:23" ht="12" customHeight="1">
      <c r="B1" s="13" t="s">
        <v>249</v>
      </c>
      <c r="C1" s="65">
        <f>'Info &amp; Totals'!$B$1</f>
        <v>0</v>
      </c>
      <c r="D1" s="18"/>
      <c r="E1" s="83"/>
      <c r="F1" s="83"/>
      <c r="G1" s="18"/>
      <c r="H1" s="173"/>
      <c r="I1" s="83"/>
      <c r="J1" s="18"/>
      <c r="K1" s="18"/>
      <c r="N1" s="84" t="s">
        <v>249</v>
      </c>
      <c r="O1" s="85"/>
      <c r="P1" s="86"/>
      <c r="Q1" s="86"/>
      <c r="R1" s="86">
        <f>E1</f>
        <v>0</v>
      </c>
      <c r="S1" s="85"/>
      <c r="T1" s="87"/>
      <c r="U1" s="87"/>
      <c r="V1" s="88"/>
      <c r="W1" s="89"/>
    </row>
    <row r="2" spans="2:22" ht="12" customHeight="1">
      <c r="B2" s="13" t="s">
        <v>248</v>
      </c>
      <c r="C2" s="65">
        <f>'Info &amp; Totals'!$B$2</f>
        <v>0</v>
      </c>
      <c r="D2" s="18"/>
      <c r="E2" s="83"/>
      <c r="F2" s="83"/>
      <c r="G2" s="18"/>
      <c r="H2" s="173"/>
      <c r="I2" s="83"/>
      <c r="J2" s="18"/>
      <c r="K2" s="18"/>
      <c r="N2" s="84" t="s">
        <v>248</v>
      </c>
      <c r="O2" s="85"/>
      <c r="P2" s="86"/>
      <c r="Q2" s="86"/>
      <c r="R2" s="86">
        <f>E2</f>
        <v>0</v>
      </c>
      <c r="S2" s="85"/>
      <c r="T2" s="87"/>
      <c r="U2" s="87"/>
      <c r="V2" s="88"/>
    </row>
    <row r="3" spans="2:22" ht="12" customHeight="1">
      <c r="B3" s="13" t="s">
        <v>74</v>
      </c>
      <c r="C3" s="65">
        <f>'Info &amp; Totals'!$B$3</f>
        <v>0</v>
      </c>
      <c r="D3" s="18"/>
      <c r="E3" s="83"/>
      <c r="F3" s="83"/>
      <c r="G3" s="18"/>
      <c r="H3" s="173"/>
      <c r="I3" s="83"/>
      <c r="J3" s="18"/>
      <c r="K3" s="18"/>
      <c r="N3" s="84" t="s">
        <v>74</v>
      </c>
      <c r="O3" s="85"/>
      <c r="P3" s="86"/>
      <c r="Q3" s="86"/>
      <c r="R3" s="86">
        <f>E3</f>
        <v>0</v>
      </c>
      <c r="S3" s="85"/>
      <c r="T3" s="87"/>
      <c r="U3" s="87"/>
      <c r="V3" s="88"/>
    </row>
    <row r="4" spans="2:22" ht="12" customHeight="1">
      <c r="B4" s="13" t="s">
        <v>69</v>
      </c>
      <c r="C4" s="90">
        <f>'Info &amp; Totals'!$B$4</f>
        <v>0</v>
      </c>
      <c r="D4" s="18"/>
      <c r="E4" s="83"/>
      <c r="F4" s="83"/>
      <c r="G4" s="18"/>
      <c r="H4" s="173"/>
      <c r="I4" s="83"/>
      <c r="J4" s="18"/>
      <c r="K4" s="18"/>
      <c r="N4" s="84" t="s">
        <v>69</v>
      </c>
      <c r="O4" s="85"/>
      <c r="P4" s="91"/>
      <c r="Q4" s="91"/>
      <c r="R4" s="91">
        <f>E4</f>
        <v>0</v>
      </c>
      <c r="S4" s="85"/>
      <c r="T4" s="87"/>
      <c r="U4" s="87"/>
      <c r="V4" s="88"/>
    </row>
    <row r="5" spans="3:22" ht="13.5" customHeight="1" thickBot="1">
      <c r="C5" s="93"/>
      <c r="D5" s="18"/>
      <c r="E5" s="83"/>
      <c r="F5" s="94"/>
      <c r="G5" s="95"/>
      <c r="H5" s="189"/>
      <c r="I5" s="94"/>
      <c r="J5" s="95"/>
      <c r="K5" s="95"/>
      <c r="L5" s="94"/>
      <c r="N5" s="18"/>
      <c r="O5" s="83"/>
      <c r="P5" s="94"/>
      <c r="Q5" s="95"/>
      <c r="R5" s="94"/>
      <c r="S5" s="94"/>
      <c r="T5" s="95"/>
      <c r="U5" s="95"/>
      <c r="V5" s="94"/>
    </row>
    <row r="6" spans="2:24" ht="21.75" customHeight="1" thickBot="1" thickTop="1">
      <c r="B6" s="332" t="s">
        <v>263</v>
      </c>
      <c r="C6" s="333"/>
      <c r="D6" s="333"/>
      <c r="E6" s="333"/>
      <c r="F6" s="333"/>
      <c r="G6" s="333"/>
      <c r="H6" s="333"/>
      <c r="I6" s="333"/>
      <c r="J6" s="333"/>
      <c r="K6" s="333"/>
      <c r="L6" s="334"/>
      <c r="N6" s="376" t="s">
        <v>264</v>
      </c>
      <c r="O6" s="377"/>
      <c r="P6" s="377"/>
      <c r="Q6" s="377"/>
      <c r="R6" s="377"/>
      <c r="S6" s="377"/>
      <c r="T6" s="377"/>
      <c r="U6" s="377"/>
      <c r="V6" s="378"/>
      <c r="W6" s="190"/>
      <c r="X6" s="191"/>
    </row>
    <row r="7" spans="2:22" ht="12" customHeight="1">
      <c r="B7" s="335" t="s">
        <v>241</v>
      </c>
      <c r="C7" s="343" t="s">
        <v>72</v>
      </c>
      <c r="D7" s="339" t="s">
        <v>29</v>
      </c>
      <c r="E7" s="339"/>
      <c r="F7" s="339"/>
      <c r="G7" s="340" t="s">
        <v>15</v>
      </c>
      <c r="H7" s="340"/>
      <c r="I7" s="340"/>
      <c r="J7" s="340" t="s">
        <v>16</v>
      </c>
      <c r="K7" s="341"/>
      <c r="L7" s="351"/>
      <c r="N7" s="371" t="s">
        <v>29</v>
      </c>
      <c r="O7" s="372"/>
      <c r="P7" s="372"/>
      <c r="Q7" s="373" t="s">
        <v>15</v>
      </c>
      <c r="R7" s="373"/>
      <c r="S7" s="373"/>
      <c r="T7" s="373" t="s">
        <v>16</v>
      </c>
      <c r="U7" s="374"/>
      <c r="V7" s="375"/>
    </row>
    <row r="8" spans="2:23" ht="12" customHeight="1" thickBot="1">
      <c r="B8" s="336"/>
      <c r="C8" s="344"/>
      <c r="D8" s="96" t="s">
        <v>32</v>
      </c>
      <c r="E8" s="97" t="s">
        <v>43</v>
      </c>
      <c r="F8" s="98" t="s">
        <v>33</v>
      </c>
      <c r="G8" s="96" t="s">
        <v>32</v>
      </c>
      <c r="H8" s="97" t="s">
        <v>43</v>
      </c>
      <c r="I8" s="98" t="s">
        <v>33</v>
      </c>
      <c r="J8" s="96" t="s">
        <v>32</v>
      </c>
      <c r="K8" s="96" t="s">
        <v>43</v>
      </c>
      <c r="L8" s="99" t="s">
        <v>33</v>
      </c>
      <c r="N8" s="192" t="s">
        <v>32</v>
      </c>
      <c r="O8" s="193" t="s">
        <v>43</v>
      </c>
      <c r="P8" s="194" t="s">
        <v>33</v>
      </c>
      <c r="Q8" s="195" t="s">
        <v>32</v>
      </c>
      <c r="R8" s="193" t="s">
        <v>43</v>
      </c>
      <c r="S8" s="194" t="s">
        <v>33</v>
      </c>
      <c r="T8" s="195" t="s">
        <v>32</v>
      </c>
      <c r="U8" s="195" t="s">
        <v>43</v>
      </c>
      <c r="V8" s="196" t="s">
        <v>33</v>
      </c>
      <c r="W8" s="89"/>
    </row>
    <row r="9" spans="2:22" ht="12" customHeight="1" thickBot="1">
      <c r="B9" s="102" t="s">
        <v>111</v>
      </c>
      <c r="C9" s="103"/>
      <c r="D9" s="104"/>
      <c r="E9" s="105"/>
      <c r="F9" s="106"/>
      <c r="G9" s="104"/>
      <c r="H9" s="197"/>
      <c r="I9" s="106"/>
      <c r="J9" s="108"/>
      <c r="K9" s="104"/>
      <c r="L9" s="109"/>
      <c r="N9" s="198"/>
      <c r="O9" s="199"/>
      <c r="P9" s="200"/>
      <c r="Q9" s="201"/>
      <c r="R9" s="202"/>
      <c r="S9" s="200"/>
      <c r="T9" s="203"/>
      <c r="U9" s="201"/>
      <c r="V9" s="204"/>
    </row>
    <row r="10" spans="2:23" ht="12" customHeight="1">
      <c r="B10" s="112" t="s">
        <v>177</v>
      </c>
      <c r="C10" s="205" t="s">
        <v>265</v>
      </c>
      <c r="D10" s="206">
        <v>0</v>
      </c>
      <c r="E10" s="207">
        <v>1200</v>
      </c>
      <c r="F10" s="115">
        <f aca="true" t="shared" si="0" ref="F10:F17">D10*E10</f>
        <v>0</v>
      </c>
      <c r="G10" s="206">
        <v>0</v>
      </c>
      <c r="H10" s="208">
        <v>0</v>
      </c>
      <c r="I10" s="209">
        <f aca="true" t="shared" si="1" ref="I10:I17">G10*H10</f>
        <v>0</v>
      </c>
      <c r="J10" s="117">
        <f aca="true" t="shared" si="2" ref="J10:J17">D10+G10</f>
        <v>0</v>
      </c>
      <c r="K10" s="118" t="s">
        <v>17</v>
      </c>
      <c r="L10" s="119">
        <f aca="true" t="shared" si="3" ref="L10:L17">F10+I10</f>
        <v>0</v>
      </c>
      <c r="N10" s="210">
        <v>0</v>
      </c>
      <c r="O10" s="207">
        <v>1200</v>
      </c>
      <c r="P10" s="115">
        <f aca="true" t="shared" si="4" ref="P10:P17">N10*O10</f>
        <v>0</v>
      </c>
      <c r="Q10" s="206">
        <v>0</v>
      </c>
      <c r="R10" s="211">
        <v>0</v>
      </c>
      <c r="S10" s="209">
        <f aca="true" t="shared" si="5" ref="S10:S17">Q10*R10</f>
        <v>0</v>
      </c>
      <c r="T10" s="117">
        <f aca="true" t="shared" si="6" ref="T10:T17">N10+Q10</f>
        <v>0</v>
      </c>
      <c r="U10" s="118" t="s">
        <v>17</v>
      </c>
      <c r="V10" s="119">
        <f aca="true" t="shared" si="7" ref="V10:V17">P10+S10</f>
        <v>0</v>
      </c>
      <c r="W10" s="89"/>
    </row>
    <row r="11" spans="2:22" ht="12" customHeight="1">
      <c r="B11" s="112" t="s">
        <v>178</v>
      </c>
      <c r="C11" s="113" t="s">
        <v>18</v>
      </c>
      <c r="D11" s="117">
        <v>0</v>
      </c>
      <c r="E11" s="207">
        <v>1200</v>
      </c>
      <c r="F11" s="115">
        <f t="shared" si="0"/>
        <v>0</v>
      </c>
      <c r="G11" s="206">
        <v>0</v>
      </c>
      <c r="H11" s="208">
        <v>0</v>
      </c>
      <c r="I11" s="209">
        <f t="shared" si="1"/>
        <v>0</v>
      </c>
      <c r="J11" s="117">
        <f t="shared" si="2"/>
        <v>0</v>
      </c>
      <c r="K11" s="118" t="s">
        <v>17</v>
      </c>
      <c r="L11" s="119">
        <f t="shared" si="3"/>
        <v>0</v>
      </c>
      <c r="N11" s="212">
        <v>0</v>
      </c>
      <c r="O11" s="207">
        <v>1200</v>
      </c>
      <c r="P11" s="115">
        <f t="shared" si="4"/>
        <v>0</v>
      </c>
      <c r="Q11" s="206">
        <v>0</v>
      </c>
      <c r="R11" s="211">
        <v>0</v>
      </c>
      <c r="S11" s="209">
        <f t="shared" si="5"/>
        <v>0</v>
      </c>
      <c r="T11" s="117">
        <f t="shared" si="6"/>
        <v>0</v>
      </c>
      <c r="U11" s="118" t="s">
        <v>17</v>
      </c>
      <c r="V11" s="119">
        <f t="shared" si="7"/>
        <v>0</v>
      </c>
    </row>
    <row r="12" spans="2:22" ht="12" customHeight="1">
      <c r="B12" s="112" t="s">
        <v>178</v>
      </c>
      <c r="C12" s="113" t="s">
        <v>191</v>
      </c>
      <c r="D12" s="213">
        <v>0</v>
      </c>
      <c r="E12" s="214">
        <v>900</v>
      </c>
      <c r="F12" s="115">
        <f t="shared" si="0"/>
        <v>0</v>
      </c>
      <c r="G12" s="215">
        <v>0</v>
      </c>
      <c r="H12" s="208">
        <v>0</v>
      </c>
      <c r="I12" s="209">
        <f t="shared" si="1"/>
        <v>0</v>
      </c>
      <c r="J12" s="117">
        <f t="shared" si="2"/>
        <v>0</v>
      </c>
      <c r="K12" s="118" t="s">
        <v>17</v>
      </c>
      <c r="L12" s="119">
        <f t="shared" si="3"/>
        <v>0</v>
      </c>
      <c r="N12" s="216">
        <v>0</v>
      </c>
      <c r="O12" s="214">
        <v>900</v>
      </c>
      <c r="P12" s="115">
        <f t="shared" si="4"/>
        <v>0</v>
      </c>
      <c r="Q12" s="215">
        <v>0</v>
      </c>
      <c r="R12" s="211">
        <v>0</v>
      </c>
      <c r="S12" s="209">
        <f t="shared" si="5"/>
        <v>0</v>
      </c>
      <c r="T12" s="117">
        <f t="shared" si="6"/>
        <v>0</v>
      </c>
      <c r="U12" s="118" t="s">
        <v>17</v>
      </c>
      <c r="V12" s="119">
        <f t="shared" si="7"/>
        <v>0</v>
      </c>
    </row>
    <row r="13" spans="2:22" ht="12" customHeight="1">
      <c r="B13" s="112" t="s">
        <v>179</v>
      </c>
      <c r="C13" s="113" t="s">
        <v>192</v>
      </c>
      <c r="D13" s="213">
        <v>0</v>
      </c>
      <c r="E13" s="214">
        <v>900</v>
      </c>
      <c r="F13" s="115">
        <f t="shared" si="0"/>
        <v>0</v>
      </c>
      <c r="G13" s="215">
        <v>0</v>
      </c>
      <c r="H13" s="208">
        <v>0</v>
      </c>
      <c r="I13" s="209">
        <f t="shared" si="1"/>
        <v>0</v>
      </c>
      <c r="J13" s="117">
        <f t="shared" si="2"/>
        <v>0</v>
      </c>
      <c r="K13" s="118" t="s">
        <v>17</v>
      </c>
      <c r="L13" s="119">
        <f t="shared" si="3"/>
        <v>0</v>
      </c>
      <c r="N13" s="216">
        <v>0</v>
      </c>
      <c r="O13" s="214">
        <v>900</v>
      </c>
      <c r="P13" s="115">
        <f t="shared" si="4"/>
        <v>0</v>
      </c>
      <c r="Q13" s="215">
        <v>0</v>
      </c>
      <c r="R13" s="211">
        <v>0</v>
      </c>
      <c r="S13" s="209">
        <f t="shared" si="5"/>
        <v>0</v>
      </c>
      <c r="T13" s="117">
        <f t="shared" si="6"/>
        <v>0</v>
      </c>
      <c r="U13" s="118" t="s">
        <v>17</v>
      </c>
      <c r="V13" s="119">
        <f t="shared" si="7"/>
        <v>0</v>
      </c>
    </row>
    <row r="14" spans="2:22" ht="12" customHeight="1">
      <c r="B14" s="112" t="s">
        <v>180</v>
      </c>
      <c r="C14" s="113" t="s">
        <v>193</v>
      </c>
      <c r="D14" s="213">
        <v>0</v>
      </c>
      <c r="E14" s="214">
        <v>900</v>
      </c>
      <c r="F14" s="115">
        <f t="shared" si="0"/>
        <v>0</v>
      </c>
      <c r="G14" s="215">
        <v>0</v>
      </c>
      <c r="H14" s="208">
        <v>0</v>
      </c>
      <c r="I14" s="209">
        <f t="shared" si="1"/>
        <v>0</v>
      </c>
      <c r="J14" s="117">
        <f t="shared" si="2"/>
        <v>0</v>
      </c>
      <c r="K14" s="118" t="s">
        <v>17</v>
      </c>
      <c r="L14" s="119">
        <f t="shared" si="3"/>
        <v>0</v>
      </c>
      <c r="N14" s="216">
        <v>0</v>
      </c>
      <c r="O14" s="214">
        <v>900</v>
      </c>
      <c r="P14" s="115">
        <f t="shared" si="4"/>
        <v>0</v>
      </c>
      <c r="Q14" s="215">
        <v>0</v>
      </c>
      <c r="R14" s="211">
        <v>0</v>
      </c>
      <c r="S14" s="209">
        <f t="shared" si="5"/>
        <v>0</v>
      </c>
      <c r="T14" s="117">
        <f t="shared" si="6"/>
        <v>0</v>
      </c>
      <c r="U14" s="118" t="s">
        <v>17</v>
      </c>
      <c r="V14" s="119">
        <f t="shared" si="7"/>
        <v>0</v>
      </c>
    </row>
    <row r="15" spans="2:22" ht="12" customHeight="1">
      <c r="B15" s="112" t="s">
        <v>181</v>
      </c>
      <c r="C15" s="217" t="s">
        <v>105</v>
      </c>
      <c r="D15" s="206">
        <v>0</v>
      </c>
      <c r="E15" s="207">
        <v>1200</v>
      </c>
      <c r="F15" s="115">
        <f t="shared" si="0"/>
        <v>0</v>
      </c>
      <c r="G15" s="206">
        <v>0</v>
      </c>
      <c r="H15" s="208">
        <v>0</v>
      </c>
      <c r="I15" s="209">
        <f t="shared" si="1"/>
        <v>0</v>
      </c>
      <c r="J15" s="117">
        <f t="shared" si="2"/>
        <v>0</v>
      </c>
      <c r="K15" s="118" t="s">
        <v>17</v>
      </c>
      <c r="L15" s="119">
        <f t="shared" si="3"/>
        <v>0</v>
      </c>
      <c r="N15" s="212">
        <v>0</v>
      </c>
      <c r="O15" s="207">
        <v>1200</v>
      </c>
      <c r="P15" s="115">
        <f t="shared" si="4"/>
        <v>0</v>
      </c>
      <c r="Q15" s="206">
        <v>0</v>
      </c>
      <c r="R15" s="211">
        <v>0</v>
      </c>
      <c r="S15" s="209">
        <f t="shared" si="5"/>
        <v>0</v>
      </c>
      <c r="T15" s="117">
        <f t="shared" si="6"/>
        <v>0</v>
      </c>
      <c r="U15" s="118" t="s">
        <v>17</v>
      </c>
      <c r="V15" s="119">
        <f t="shared" si="7"/>
        <v>0</v>
      </c>
    </row>
    <row r="16" spans="2:22" ht="12" customHeight="1">
      <c r="B16" s="112" t="s">
        <v>181</v>
      </c>
      <c r="C16" s="217" t="s">
        <v>106</v>
      </c>
      <c r="D16" s="206">
        <v>0</v>
      </c>
      <c r="E16" s="207">
        <v>1200</v>
      </c>
      <c r="F16" s="115">
        <f t="shared" si="0"/>
        <v>0</v>
      </c>
      <c r="G16" s="206">
        <v>0</v>
      </c>
      <c r="H16" s="208">
        <v>0</v>
      </c>
      <c r="I16" s="209">
        <f t="shared" si="1"/>
        <v>0</v>
      </c>
      <c r="J16" s="117">
        <f t="shared" si="2"/>
        <v>0</v>
      </c>
      <c r="K16" s="118" t="s">
        <v>17</v>
      </c>
      <c r="L16" s="119">
        <f t="shared" si="3"/>
        <v>0</v>
      </c>
      <c r="N16" s="212">
        <v>0</v>
      </c>
      <c r="O16" s="207">
        <v>1200</v>
      </c>
      <c r="P16" s="115">
        <f t="shared" si="4"/>
        <v>0</v>
      </c>
      <c r="Q16" s="206">
        <v>0</v>
      </c>
      <c r="R16" s="211">
        <v>0</v>
      </c>
      <c r="S16" s="209">
        <f t="shared" si="5"/>
        <v>0</v>
      </c>
      <c r="T16" s="117">
        <f t="shared" si="6"/>
        <v>0</v>
      </c>
      <c r="U16" s="118" t="s">
        <v>17</v>
      </c>
      <c r="V16" s="119">
        <f t="shared" si="7"/>
        <v>0</v>
      </c>
    </row>
    <row r="17" spans="2:22" ht="12" customHeight="1">
      <c r="B17" s="112" t="s">
        <v>181</v>
      </c>
      <c r="C17" s="217" t="s">
        <v>107</v>
      </c>
      <c r="D17" s="206">
        <v>0</v>
      </c>
      <c r="E17" s="207">
        <v>1200</v>
      </c>
      <c r="F17" s="115">
        <f t="shared" si="0"/>
        <v>0</v>
      </c>
      <c r="G17" s="206">
        <v>0</v>
      </c>
      <c r="H17" s="208">
        <v>0</v>
      </c>
      <c r="I17" s="209">
        <f t="shared" si="1"/>
        <v>0</v>
      </c>
      <c r="J17" s="117">
        <f t="shared" si="2"/>
        <v>0</v>
      </c>
      <c r="K17" s="118" t="s">
        <v>17</v>
      </c>
      <c r="L17" s="119">
        <f t="shared" si="3"/>
        <v>0</v>
      </c>
      <c r="N17" s="212">
        <v>0</v>
      </c>
      <c r="O17" s="207">
        <v>1200</v>
      </c>
      <c r="P17" s="115">
        <f t="shared" si="4"/>
        <v>0</v>
      </c>
      <c r="Q17" s="206">
        <v>0</v>
      </c>
      <c r="R17" s="211">
        <v>0</v>
      </c>
      <c r="S17" s="209">
        <f t="shared" si="5"/>
        <v>0</v>
      </c>
      <c r="T17" s="117">
        <f t="shared" si="6"/>
        <v>0</v>
      </c>
      <c r="U17" s="118" t="s">
        <v>17</v>
      </c>
      <c r="V17" s="119">
        <f t="shared" si="7"/>
        <v>0</v>
      </c>
    </row>
    <row r="18" spans="2:22" ht="12" customHeight="1">
      <c r="B18" s="112" t="s">
        <v>182</v>
      </c>
      <c r="C18" s="113" t="s">
        <v>159</v>
      </c>
      <c r="D18" s="213">
        <v>0</v>
      </c>
      <c r="E18" s="214">
        <v>1000</v>
      </c>
      <c r="F18" s="115">
        <f>D18*E18</f>
        <v>0</v>
      </c>
      <c r="G18" s="215">
        <v>0</v>
      </c>
      <c r="H18" s="208">
        <v>0</v>
      </c>
      <c r="I18" s="209">
        <f>G18*H18</f>
        <v>0</v>
      </c>
      <c r="J18" s="117">
        <f>D18+G18</f>
        <v>0</v>
      </c>
      <c r="K18" s="118" t="s">
        <v>17</v>
      </c>
      <c r="L18" s="119">
        <f>F18+I18</f>
        <v>0</v>
      </c>
      <c r="N18" s="216">
        <v>0</v>
      </c>
      <c r="O18" s="214">
        <v>1000</v>
      </c>
      <c r="P18" s="115">
        <f>N18*O18</f>
        <v>0</v>
      </c>
      <c r="Q18" s="215">
        <v>0</v>
      </c>
      <c r="R18" s="211">
        <v>0</v>
      </c>
      <c r="S18" s="209">
        <f>Q18*R18</f>
        <v>0</v>
      </c>
      <c r="T18" s="117">
        <f>N18+Q18</f>
        <v>0</v>
      </c>
      <c r="U18" s="118" t="s">
        <v>17</v>
      </c>
      <c r="V18" s="119">
        <f>P18+S18</f>
        <v>0</v>
      </c>
    </row>
    <row r="19" spans="2:22" ht="12" customHeight="1" thickBot="1">
      <c r="B19" s="112"/>
      <c r="C19" s="113"/>
      <c r="D19" s="213"/>
      <c r="E19" s="214"/>
      <c r="F19" s="115"/>
      <c r="G19" s="215"/>
      <c r="H19" s="208"/>
      <c r="I19" s="115"/>
      <c r="J19" s="117"/>
      <c r="K19" s="118"/>
      <c r="L19" s="119"/>
      <c r="N19" s="218"/>
      <c r="O19" s="214"/>
      <c r="P19" s="115"/>
      <c r="Q19" s="215"/>
      <c r="R19" s="211"/>
      <c r="S19" s="115"/>
      <c r="T19" s="117"/>
      <c r="U19" s="118"/>
      <c r="V19" s="119"/>
    </row>
    <row r="20" spans="2:22" ht="12" customHeight="1" thickBot="1">
      <c r="B20" s="125" t="s">
        <v>113</v>
      </c>
      <c r="C20" s="126"/>
      <c r="D20" s="127">
        <f>SUM(D10:D19)</f>
        <v>0</v>
      </c>
      <c r="E20" s="128"/>
      <c r="F20" s="129"/>
      <c r="G20" s="127">
        <f>SUM(G10:G19)</f>
        <v>0</v>
      </c>
      <c r="H20" s="219"/>
      <c r="I20" s="129"/>
      <c r="J20" s="127">
        <f>SUM(J10:J19)</f>
        <v>0</v>
      </c>
      <c r="K20" s="131"/>
      <c r="L20" s="132"/>
      <c r="N20" s="220">
        <f>SUM(N10:N19)</f>
        <v>0</v>
      </c>
      <c r="O20" s="221"/>
      <c r="P20" s="222"/>
      <c r="Q20" s="223">
        <f>SUM(Q10:Q19)</f>
        <v>0</v>
      </c>
      <c r="R20" s="224"/>
      <c r="S20" s="222"/>
      <c r="T20" s="223">
        <f>SUM(T10:T19)</f>
        <v>0</v>
      </c>
      <c r="U20" s="225"/>
      <c r="V20" s="226"/>
    </row>
    <row r="21" spans="2:22" ht="12" customHeight="1" thickBot="1">
      <c r="B21" s="135" t="s">
        <v>112</v>
      </c>
      <c r="C21" s="136"/>
      <c r="D21" s="137"/>
      <c r="E21" s="138"/>
      <c r="F21" s="139"/>
      <c r="G21" s="140"/>
      <c r="H21" s="227"/>
      <c r="I21" s="139"/>
      <c r="J21" s="142"/>
      <c r="K21" s="143"/>
      <c r="L21" s="144"/>
      <c r="N21" s="228"/>
      <c r="O21" s="138"/>
      <c r="P21" s="139"/>
      <c r="Q21" s="140"/>
      <c r="R21" s="141"/>
      <c r="S21" s="139"/>
      <c r="T21" s="142"/>
      <c r="U21" s="143"/>
      <c r="V21" s="144"/>
    </row>
    <row r="22" spans="2:22" ht="12" customHeight="1">
      <c r="B22" s="112"/>
      <c r="C22" s="113" t="s">
        <v>109</v>
      </c>
      <c r="D22" s="117">
        <v>0</v>
      </c>
      <c r="E22" s="207">
        <v>60</v>
      </c>
      <c r="F22" s="115">
        <f aca="true" t="shared" si="8" ref="F22:F27">D22*E22</f>
        <v>0</v>
      </c>
      <c r="G22" s="206">
        <v>0</v>
      </c>
      <c r="H22" s="208">
        <v>0</v>
      </c>
      <c r="I22" s="209">
        <f aca="true" t="shared" si="9" ref="I22:I27">G22*H22</f>
        <v>0</v>
      </c>
      <c r="J22" s="117">
        <f aca="true" t="shared" si="10" ref="J22:J27">D22+G22</f>
        <v>0</v>
      </c>
      <c r="K22" s="118" t="s">
        <v>17</v>
      </c>
      <c r="L22" s="119">
        <f aca="true" t="shared" si="11" ref="L22:L27">F22+I22</f>
        <v>0</v>
      </c>
      <c r="N22" s="210">
        <v>0</v>
      </c>
      <c r="O22" s="207">
        <v>60</v>
      </c>
      <c r="P22" s="115">
        <f aca="true" t="shared" si="12" ref="P22:P27">N22*O22</f>
        <v>0</v>
      </c>
      <c r="Q22" s="206">
        <v>0</v>
      </c>
      <c r="R22" s="211">
        <v>0</v>
      </c>
      <c r="S22" s="209">
        <f aca="true" t="shared" si="13" ref="S22:S27">Q22*R22</f>
        <v>0</v>
      </c>
      <c r="T22" s="117">
        <f aca="true" t="shared" si="14" ref="T22:T27">N22+Q22</f>
        <v>0</v>
      </c>
      <c r="U22" s="118" t="s">
        <v>17</v>
      </c>
      <c r="V22" s="119">
        <f aca="true" t="shared" si="15" ref="V22:V27">P22+S22</f>
        <v>0</v>
      </c>
    </row>
    <row r="23" spans="2:22" ht="12" customHeight="1">
      <c r="B23" s="112"/>
      <c r="C23" s="113" t="s">
        <v>70</v>
      </c>
      <c r="D23" s="213">
        <v>0</v>
      </c>
      <c r="E23" s="214">
        <v>300</v>
      </c>
      <c r="F23" s="115">
        <f t="shared" si="8"/>
        <v>0</v>
      </c>
      <c r="G23" s="215">
        <v>0</v>
      </c>
      <c r="H23" s="208">
        <v>0</v>
      </c>
      <c r="I23" s="209">
        <f t="shared" si="9"/>
        <v>0</v>
      </c>
      <c r="J23" s="117">
        <f t="shared" si="10"/>
        <v>0</v>
      </c>
      <c r="K23" s="118" t="s">
        <v>17</v>
      </c>
      <c r="L23" s="119">
        <f t="shared" si="11"/>
        <v>0</v>
      </c>
      <c r="N23" s="212">
        <v>0</v>
      </c>
      <c r="O23" s="214">
        <v>300</v>
      </c>
      <c r="P23" s="115">
        <f t="shared" si="12"/>
        <v>0</v>
      </c>
      <c r="Q23" s="215">
        <v>0</v>
      </c>
      <c r="R23" s="211">
        <v>0</v>
      </c>
      <c r="S23" s="209">
        <f t="shared" si="13"/>
        <v>0</v>
      </c>
      <c r="T23" s="117">
        <f t="shared" si="14"/>
        <v>0</v>
      </c>
      <c r="U23" s="118" t="s">
        <v>17</v>
      </c>
      <c r="V23" s="119">
        <f t="shared" si="15"/>
        <v>0</v>
      </c>
    </row>
    <row r="24" spans="2:22" ht="12" customHeight="1">
      <c r="B24" s="112"/>
      <c r="C24" s="113" t="s">
        <v>71</v>
      </c>
      <c r="D24" s="213">
        <v>0</v>
      </c>
      <c r="E24" s="214">
        <v>60</v>
      </c>
      <c r="F24" s="115">
        <f t="shared" si="8"/>
        <v>0</v>
      </c>
      <c r="G24" s="215">
        <v>0</v>
      </c>
      <c r="H24" s="208">
        <v>0</v>
      </c>
      <c r="I24" s="209">
        <f t="shared" si="9"/>
        <v>0</v>
      </c>
      <c r="J24" s="117">
        <f t="shared" si="10"/>
        <v>0</v>
      </c>
      <c r="K24" s="118" t="s">
        <v>17</v>
      </c>
      <c r="L24" s="119">
        <f t="shared" si="11"/>
        <v>0</v>
      </c>
      <c r="N24" s="216">
        <v>0</v>
      </c>
      <c r="O24" s="214">
        <v>60</v>
      </c>
      <c r="P24" s="115">
        <f t="shared" si="12"/>
        <v>0</v>
      </c>
      <c r="Q24" s="215">
        <v>0</v>
      </c>
      <c r="R24" s="211">
        <v>0</v>
      </c>
      <c r="S24" s="209">
        <f t="shared" si="13"/>
        <v>0</v>
      </c>
      <c r="T24" s="117">
        <f t="shared" si="14"/>
        <v>0</v>
      </c>
      <c r="U24" s="118" t="s">
        <v>17</v>
      </c>
      <c r="V24" s="119">
        <f t="shared" si="15"/>
        <v>0</v>
      </c>
    </row>
    <row r="25" spans="2:22" ht="12" customHeight="1">
      <c r="B25" s="112"/>
      <c r="C25" s="113" t="s">
        <v>10</v>
      </c>
      <c r="D25" s="213">
        <v>0</v>
      </c>
      <c r="E25" s="214">
        <v>200</v>
      </c>
      <c r="F25" s="115">
        <f t="shared" si="8"/>
        <v>0</v>
      </c>
      <c r="G25" s="215">
        <v>0</v>
      </c>
      <c r="H25" s="208">
        <v>0</v>
      </c>
      <c r="I25" s="209">
        <f t="shared" si="9"/>
        <v>0</v>
      </c>
      <c r="J25" s="117">
        <f t="shared" si="10"/>
        <v>0</v>
      </c>
      <c r="K25" s="118" t="s">
        <v>17</v>
      </c>
      <c r="L25" s="119">
        <f t="shared" si="11"/>
        <v>0</v>
      </c>
      <c r="N25" s="216">
        <v>0</v>
      </c>
      <c r="O25" s="214">
        <v>200</v>
      </c>
      <c r="P25" s="115">
        <f t="shared" si="12"/>
        <v>0</v>
      </c>
      <c r="Q25" s="215">
        <v>0</v>
      </c>
      <c r="R25" s="211">
        <v>0</v>
      </c>
      <c r="S25" s="209">
        <f t="shared" si="13"/>
        <v>0</v>
      </c>
      <c r="T25" s="117">
        <f t="shared" si="14"/>
        <v>0</v>
      </c>
      <c r="U25" s="118" t="s">
        <v>17</v>
      </c>
      <c r="V25" s="119">
        <f t="shared" si="15"/>
        <v>0</v>
      </c>
    </row>
    <row r="26" spans="2:22" ht="12" customHeight="1">
      <c r="B26" s="112"/>
      <c r="C26" s="113" t="s">
        <v>67</v>
      </c>
      <c r="D26" s="213">
        <v>0</v>
      </c>
      <c r="E26" s="214">
        <v>150</v>
      </c>
      <c r="F26" s="115">
        <f t="shared" si="8"/>
        <v>0</v>
      </c>
      <c r="G26" s="215">
        <v>0</v>
      </c>
      <c r="H26" s="208">
        <v>0</v>
      </c>
      <c r="I26" s="115">
        <f t="shared" si="9"/>
        <v>0</v>
      </c>
      <c r="J26" s="117">
        <f t="shared" si="10"/>
        <v>0</v>
      </c>
      <c r="K26" s="118" t="s">
        <v>17</v>
      </c>
      <c r="L26" s="119">
        <f t="shared" si="11"/>
        <v>0</v>
      </c>
      <c r="M26" s="229"/>
      <c r="N26" s="216">
        <v>0</v>
      </c>
      <c r="O26" s="214">
        <v>150</v>
      </c>
      <c r="P26" s="115">
        <f t="shared" si="12"/>
        <v>0</v>
      </c>
      <c r="Q26" s="215">
        <v>0</v>
      </c>
      <c r="R26" s="211">
        <v>0</v>
      </c>
      <c r="S26" s="115">
        <f t="shared" si="13"/>
        <v>0</v>
      </c>
      <c r="T26" s="117">
        <f t="shared" si="14"/>
        <v>0</v>
      </c>
      <c r="U26" s="118" t="s">
        <v>17</v>
      </c>
      <c r="V26" s="119">
        <f t="shared" si="15"/>
        <v>0</v>
      </c>
    </row>
    <row r="27" spans="2:22" ht="12" customHeight="1">
      <c r="B27" s="112" t="s">
        <v>184</v>
      </c>
      <c r="C27" s="217" t="s">
        <v>108</v>
      </c>
      <c r="D27" s="213">
        <v>0</v>
      </c>
      <c r="E27" s="214">
        <v>300</v>
      </c>
      <c r="F27" s="115">
        <f t="shared" si="8"/>
        <v>0</v>
      </c>
      <c r="G27" s="215">
        <v>0</v>
      </c>
      <c r="H27" s="208">
        <v>0</v>
      </c>
      <c r="I27" s="209">
        <f t="shared" si="9"/>
        <v>0</v>
      </c>
      <c r="J27" s="117">
        <f t="shared" si="10"/>
        <v>0</v>
      </c>
      <c r="K27" s="118" t="s">
        <v>17</v>
      </c>
      <c r="L27" s="119">
        <f t="shared" si="11"/>
        <v>0</v>
      </c>
      <c r="M27" s="229"/>
      <c r="N27" s="212">
        <v>0</v>
      </c>
      <c r="O27" s="214">
        <v>300</v>
      </c>
      <c r="P27" s="115">
        <f t="shared" si="12"/>
        <v>0</v>
      </c>
      <c r="Q27" s="215">
        <v>0</v>
      </c>
      <c r="R27" s="211">
        <v>0</v>
      </c>
      <c r="S27" s="209">
        <f t="shared" si="13"/>
        <v>0</v>
      </c>
      <c r="T27" s="117">
        <f t="shared" si="14"/>
        <v>0</v>
      </c>
      <c r="U27" s="118" t="s">
        <v>17</v>
      </c>
      <c r="V27" s="119">
        <f t="shared" si="15"/>
        <v>0</v>
      </c>
    </row>
    <row r="28" spans="2:22" ht="12" customHeight="1" thickBot="1">
      <c r="B28" s="112"/>
      <c r="C28" s="113"/>
      <c r="D28" s="230"/>
      <c r="E28" s="114"/>
      <c r="F28" s="209"/>
      <c r="G28" s="230"/>
      <c r="H28" s="231"/>
      <c r="I28" s="209"/>
      <c r="J28" s="230"/>
      <c r="K28" s="230"/>
      <c r="L28" s="119"/>
      <c r="N28" s="232"/>
      <c r="O28" s="114"/>
      <c r="P28" s="209"/>
      <c r="Q28" s="230"/>
      <c r="R28" s="114"/>
      <c r="S28" s="209"/>
      <c r="T28" s="230"/>
      <c r="U28" s="230"/>
      <c r="V28" s="119"/>
    </row>
    <row r="29" spans="2:22" ht="12" customHeight="1" thickBot="1">
      <c r="B29" s="233" t="s">
        <v>11</v>
      </c>
      <c r="C29" s="234"/>
      <c r="D29" s="235"/>
      <c r="E29" s="236"/>
      <c r="F29" s="237">
        <f>SUM(F10:F28)</f>
        <v>0</v>
      </c>
      <c r="G29" s="235"/>
      <c r="H29" s="238"/>
      <c r="I29" s="237">
        <f>SUM(I10:I28)</f>
        <v>0</v>
      </c>
      <c r="J29" s="235"/>
      <c r="K29" s="235"/>
      <c r="L29" s="239">
        <f>SUM(L10:L28)</f>
        <v>0</v>
      </c>
      <c r="N29" s="240"/>
      <c r="O29" s="236"/>
      <c r="P29" s="237">
        <f>SUM(P10:P28)</f>
        <v>0</v>
      </c>
      <c r="Q29" s="235"/>
      <c r="R29" s="236"/>
      <c r="S29" s="237">
        <f>SUM(S10:S28)</f>
        <v>0</v>
      </c>
      <c r="T29" s="235"/>
      <c r="U29" s="235"/>
      <c r="V29" s="239">
        <f>SUM(V10:V28)</f>
        <v>0</v>
      </c>
    </row>
    <row r="30" ht="12" customHeight="1" thickBot="1" thickTop="1"/>
    <row r="31" spans="2:22" ht="21" customHeight="1" thickBot="1" thickTop="1">
      <c r="B31" s="345" t="s">
        <v>266</v>
      </c>
      <c r="C31" s="346"/>
      <c r="D31" s="346"/>
      <c r="E31" s="346"/>
      <c r="F31" s="346"/>
      <c r="G31" s="346"/>
      <c r="H31" s="346"/>
      <c r="I31" s="346"/>
      <c r="J31" s="346"/>
      <c r="K31" s="346"/>
      <c r="L31" s="347"/>
      <c r="M31" s="55"/>
      <c r="N31" s="345" t="s">
        <v>267</v>
      </c>
      <c r="O31" s="346"/>
      <c r="P31" s="346"/>
      <c r="Q31" s="346"/>
      <c r="R31" s="346"/>
      <c r="S31" s="346"/>
      <c r="T31" s="346"/>
      <c r="U31" s="346"/>
      <c r="V31" s="347"/>
    </row>
    <row r="32" spans="2:22" ht="10.5" customHeight="1">
      <c r="B32" s="335" t="s">
        <v>241</v>
      </c>
      <c r="C32" s="337" t="s">
        <v>72</v>
      </c>
      <c r="D32" s="339" t="s">
        <v>29</v>
      </c>
      <c r="E32" s="339"/>
      <c r="F32" s="339"/>
      <c r="G32" s="340" t="s">
        <v>15</v>
      </c>
      <c r="H32" s="340"/>
      <c r="I32" s="340"/>
      <c r="J32" s="340" t="s">
        <v>16</v>
      </c>
      <c r="K32" s="341"/>
      <c r="L32" s="342"/>
      <c r="N32" s="368" t="s">
        <v>29</v>
      </c>
      <c r="O32" s="339"/>
      <c r="P32" s="339"/>
      <c r="Q32" s="340" t="s">
        <v>15</v>
      </c>
      <c r="R32" s="340"/>
      <c r="S32" s="340"/>
      <c r="T32" s="340" t="s">
        <v>16</v>
      </c>
      <c r="U32" s="341"/>
      <c r="V32" s="342"/>
    </row>
    <row r="33" spans="2:23" ht="15.75" thickBot="1">
      <c r="B33" s="336"/>
      <c r="C33" s="338"/>
      <c r="D33" s="241" t="s">
        <v>32</v>
      </c>
      <c r="E33" s="97" t="s">
        <v>43</v>
      </c>
      <c r="F33" s="242" t="s">
        <v>33</v>
      </c>
      <c r="G33" s="241" t="s">
        <v>32</v>
      </c>
      <c r="H33" s="243" t="s">
        <v>43</v>
      </c>
      <c r="I33" s="242" t="s">
        <v>33</v>
      </c>
      <c r="J33" s="241" t="s">
        <v>32</v>
      </c>
      <c r="K33" s="241" t="s">
        <v>43</v>
      </c>
      <c r="L33" s="244" t="s">
        <v>33</v>
      </c>
      <c r="N33" s="245" t="s">
        <v>32</v>
      </c>
      <c r="O33" s="243" t="s">
        <v>43</v>
      </c>
      <c r="P33" s="242" t="s">
        <v>33</v>
      </c>
      <c r="Q33" s="241" t="s">
        <v>32</v>
      </c>
      <c r="R33" s="243" t="s">
        <v>43</v>
      </c>
      <c r="S33" s="242" t="s">
        <v>33</v>
      </c>
      <c r="T33" s="241" t="s">
        <v>32</v>
      </c>
      <c r="U33" s="241" t="s">
        <v>43</v>
      </c>
      <c r="V33" s="244" t="s">
        <v>33</v>
      </c>
      <c r="W33" s="89"/>
    </row>
    <row r="34" spans="2:22" ht="12" customHeight="1" thickBot="1">
      <c r="B34" s="174" t="s">
        <v>183</v>
      </c>
      <c r="C34" s="103"/>
      <c r="D34" s="104"/>
      <c r="E34" s="105"/>
      <c r="F34" s="106"/>
      <c r="G34" s="104"/>
      <c r="H34" s="197"/>
      <c r="I34" s="106"/>
      <c r="J34" s="108"/>
      <c r="K34" s="104"/>
      <c r="L34" s="111"/>
      <c r="N34" s="110"/>
      <c r="O34" s="105"/>
      <c r="P34" s="106"/>
      <c r="Q34" s="104"/>
      <c r="R34" s="107"/>
      <c r="S34" s="106"/>
      <c r="T34" s="108"/>
      <c r="U34" s="104"/>
      <c r="V34" s="111"/>
    </row>
    <row r="35" spans="2:22" ht="12" customHeight="1">
      <c r="B35" s="112" t="s">
        <v>185</v>
      </c>
      <c r="C35" s="113" t="s">
        <v>12</v>
      </c>
      <c r="D35" s="118">
        <v>0</v>
      </c>
      <c r="E35" s="114">
        <v>900</v>
      </c>
      <c r="F35" s="115">
        <f aca="true" t="shared" si="16" ref="F35:F40">D35*E35</f>
        <v>0</v>
      </c>
      <c r="G35" s="118">
        <v>0</v>
      </c>
      <c r="H35" s="246">
        <v>0</v>
      </c>
      <c r="I35" s="209">
        <f aca="true" t="shared" si="17" ref="I35:I40">G35*H35</f>
        <v>0</v>
      </c>
      <c r="J35" s="117">
        <f aca="true" t="shared" si="18" ref="J35:J40">D35+G35</f>
        <v>0</v>
      </c>
      <c r="K35" s="118" t="s">
        <v>17</v>
      </c>
      <c r="L35" s="119">
        <f aca="true" t="shared" si="19" ref="L35:L40">F35+I35</f>
        <v>0</v>
      </c>
      <c r="N35" s="210">
        <v>0</v>
      </c>
      <c r="O35" s="114">
        <v>900</v>
      </c>
      <c r="P35" s="115">
        <f aca="true" t="shared" si="20" ref="P35:P40">N35*O35</f>
        <v>0</v>
      </c>
      <c r="Q35" s="118">
        <v>0</v>
      </c>
      <c r="R35" s="121">
        <v>0</v>
      </c>
      <c r="S35" s="209">
        <f aca="true" t="shared" si="21" ref="S35:S40">Q35*R35</f>
        <v>0</v>
      </c>
      <c r="T35" s="117">
        <f aca="true" t="shared" si="22" ref="T35:T40">N35+Q35</f>
        <v>0</v>
      </c>
      <c r="U35" s="118" t="s">
        <v>17</v>
      </c>
      <c r="V35" s="119">
        <f aca="true" t="shared" si="23" ref="V35:V40">P35+S35</f>
        <v>0</v>
      </c>
    </row>
    <row r="36" spans="2:22" ht="12" customHeight="1">
      <c r="B36" s="112" t="s">
        <v>186</v>
      </c>
      <c r="C36" s="113" t="s">
        <v>41</v>
      </c>
      <c r="D36" s="118">
        <v>0</v>
      </c>
      <c r="E36" s="114">
        <v>450</v>
      </c>
      <c r="F36" s="115">
        <f t="shared" si="16"/>
        <v>0</v>
      </c>
      <c r="G36" s="118">
        <v>0</v>
      </c>
      <c r="H36" s="246">
        <v>0</v>
      </c>
      <c r="I36" s="209">
        <f t="shared" si="17"/>
        <v>0</v>
      </c>
      <c r="J36" s="117">
        <f t="shared" si="18"/>
        <v>0</v>
      </c>
      <c r="K36" s="118" t="s">
        <v>17</v>
      </c>
      <c r="L36" s="119">
        <f t="shared" si="19"/>
        <v>0</v>
      </c>
      <c r="N36" s="212">
        <v>0</v>
      </c>
      <c r="O36" s="114">
        <v>450</v>
      </c>
      <c r="P36" s="115">
        <f t="shared" si="20"/>
        <v>0</v>
      </c>
      <c r="Q36" s="118">
        <v>0</v>
      </c>
      <c r="R36" s="121">
        <v>0</v>
      </c>
      <c r="S36" s="209">
        <f t="shared" si="21"/>
        <v>0</v>
      </c>
      <c r="T36" s="117">
        <f t="shared" si="22"/>
        <v>0</v>
      </c>
      <c r="U36" s="118" t="s">
        <v>17</v>
      </c>
      <c r="V36" s="119">
        <f t="shared" si="23"/>
        <v>0</v>
      </c>
    </row>
    <row r="37" spans="2:22" ht="12" customHeight="1">
      <c r="B37" s="112" t="s">
        <v>185</v>
      </c>
      <c r="C37" s="113" t="s">
        <v>54</v>
      </c>
      <c r="D37" s="153">
        <v>0</v>
      </c>
      <c r="E37" s="114">
        <v>600</v>
      </c>
      <c r="F37" s="115">
        <f t="shared" si="16"/>
        <v>0</v>
      </c>
      <c r="G37" s="153">
        <v>0</v>
      </c>
      <c r="H37" s="246">
        <v>0</v>
      </c>
      <c r="I37" s="209">
        <f t="shared" si="17"/>
        <v>0</v>
      </c>
      <c r="J37" s="117">
        <f t="shared" si="18"/>
        <v>0</v>
      </c>
      <c r="K37" s="118" t="s">
        <v>17</v>
      </c>
      <c r="L37" s="119">
        <f t="shared" si="19"/>
        <v>0</v>
      </c>
      <c r="N37" s="216">
        <v>0</v>
      </c>
      <c r="O37" s="114">
        <v>600</v>
      </c>
      <c r="P37" s="115">
        <f t="shared" si="20"/>
        <v>0</v>
      </c>
      <c r="Q37" s="153">
        <v>0</v>
      </c>
      <c r="R37" s="121">
        <v>0</v>
      </c>
      <c r="S37" s="209">
        <f t="shared" si="21"/>
        <v>0</v>
      </c>
      <c r="T37" s="117">
        <f t="shared" si="22"/>
        <v>0</v>
      </c>
      <c r="U37" s="118" t="s">
        <v>17</v>
      </c>
      <c r="V37" s="119">
        <f t="shared" si="23"/>
        <v>0</v>
      </c>
    </row>
    <row r="38" spans="2:22" ht="12" customHeight="1">
      <c r="B38" s="112"/>
      <c r="C38" s="113" t="s">
        <v>187</v>
      </c>
      <c r="D38" s="153">
        <v>0</v>
      </c>
      <c r="E38" s="114">
        <v>200</v>
      </c>
      <c r="F38" s="115">
        <f t="shared" si="16"/>
        <v>0</v>
      </c>
      <c r="G38" s="153">
        <v>0</v>
      </c>
      <c r="H38" s="246">
        <v>0</v>
      </c>
      <c r="I38" s="209">
        <f t="shared" si="17"/>
        <v>0</v>
      </c>
      <c r="J38" s="117">
        <f t="shared" si="18"/>
        <v>0</v>
      </c>
      <c r="K38" s="118" t="s">
        <v>17</v>
      </c>
      <c r="L38" s="119">
        <f t="shared" si="19"/>
        <v>0</v>
      </c>
      <c r="N38" s="216">
        <v>0</v>
      </c>
      <c r="O38" s="114">
        <v>200</v>
      </c>
      <c r="P38" s="115">
        <f t="shared" si="20"/>
        <v>0</v>
      </c>
      <c r="Q38" s="153">
        <v>0</v>
      </c>
      <c r="R38" s="121">
        <v>0</v>
      </c>
      <c r="S38" s="209">
        <f t="shared" si="21"/>
        <v>0</v>
      </c>
      <c r="T38" s="117">
        <f t="shared" si="22"/>
        <v>0</v>
      </c>
      <c r="U38" s="118" t="s">
        <v>17</v>
      </c>
      <c r="V38" s="119">
        <f t="shared" si="23"/>
        <v>0</v>
      </c>
    </row>
    <row r="39" spans="2:22" ht="12" customHeight="1">
      <c r="B39" s="112"/>
      <c r="C39" s="113" t="s">
        <v>13</v>
      </c>
      <c r="D39" s="118">
        <v>0</v>
      </c>
      <c r="E39" s="114">
        <v>150</v>
      </c>
      <c r="F39" s="115">
        <f t="shared" si="16"/>
        <v>0</v>
      </c>
      <c r="G39" s="118">
        <v>0</v>
      </c>
      <c r="H39" s="246">
        <v>0</v>
      </c>
      <c r="I39" s="209">
        <f t="shared" si="17"/>
        <v>0</v>
      </c>
      <c r="J39" s="117">
        <f t="shared" si="18"/>
        <v>0</v>
      </c>
      <c r="K39" s="118" t="s">
        <v>17</v>
      </c>
      <c r="L39" s="119">
        <f t="shared" si="19"/>
        <v>0</v>
      </c>
      <c r="N39" s="216">
        <v>0</v>
      </c>
      <c r="O39" s="114">
        <v>150</v>
      </c>
      <c r="P39" s="115">
        <f t="shared" si="20"/>
        <v>0</v>
      </c>
      <c r="Q39" s="118">
        <v>0</v>
      </c>
      <c r="R39" s="121">
        <v>0</v>
      </c>
      <c r="S39" s="209">
        <f t="shared" si="21"/>
        <v>0</v>
      </c>
      <c r="T39" s="117">
        <f t="shared" si="22"/>
        <v>0</v>
      </c>
      <c r="U39" s="118" t="s">
        <v>17</v>
      </c>
      <c r="V39" s="119">
        <f t="shared" si="23"/>
        <v>0</v>
      </c>
    </row>
    <row r="40" spans="2:22" ht="12" customHeight="1">
      <c r="B40" s="112"/>
      <c r="C40" s="113" t="s">
        <v>31</v>
      </c>
      <c r="D40" s="118">
        <v>0</v>
      </c>
      <c r="E40" s="114">
        <v>100</v>
      </c>
      <c r="F40" s="115">
        <f t="shared" si="16"/>
        <v>0</v>
      </c>
      <c r="G40" s="118">
        <v>0</v>
      </c>
      <c r="H40" s="246">
        <v>0</v>
      </c>
      <c r="I40" s="209">
        <f t="shared" si="17"/>
        <v>0</v>
      </c>
      <c r="J40" s="117">
        <f t="shared" si="18"/>
        <v>0</v>
      </c>
      <c r="K40" s="118" t="s">
        <v>17</v>
      </c>
      <c r="L40" s="119">
        <f t="shared" si="19"/>
        <v>0</v>
      </c>
      <c r="N40" s="212">
        <v>0</v>
      </c>
      <c r="O40" s="114">
        <v>100</v>
      </c>
      <c r="P40" s="115">
        <f t="shared" si="20"/>
        <v>0</v>
      </c>
      <c r="Q40" s="118">
        <v>0</v>
      </c>
      <c r="R40" s="121">
        <v>0</v>
      </c>
      <c r="S40" s="209">
        <f t="shared" si="21"/>
        <v>0</v>
      </c>
      <c r="T40" s="117">
        <f t="shared" si="22"/>
        <v>0</v>
      </c>
      <c r="U40" s="118" t="s">
        <v>17</v>
      </c>
      <c r="V40" s="119">
        <f t="shared" si="23"/>
        <v>0</v>
      </c>
    </row>
    <row r="41" spans="2:22" ht="12" customHeight="1" thickBot="1">
      <c r="B41" s="112"/>
      <c r="C41" s="147"/>
      <c r="D41" s="153"/>
      <c r="E41" s="152"/>
      <c r="F41" s="116"/>
      <c r="G41" s="153"/>
      <c r="H41" s="247"/>
      <c r="I41" s="116"/>
      <c r="J41" s="153"/>
      <c r="K41" s="153"/>
      <c r="L41" s="150"/>
      <c r="N41" s="151"/>
      <c r="O41" s="152"/>
      <c r="P41" s="116"/>
      <c r="Q41" s="153"/>
      <c r="R41" s="152"/>
      <c r="S41" s="116"/>
      <c r="T41" s="153"/>
      <c r="U41" s="153"/>
      <c r="V41" s="150"/>
    </row>
    <row r="42" spans="2:22" ht="12" customHeight="1" thickBot="1">
      <c r="B42" s="154" t="s">
        <v>42</v>
      </c>
      <c r="C42" s="155"/>
      <c r="D42" s="156"/>
      <c r="E42" s="157"/>
      <c r="F42" s="158">
        <f>SUM(F35:F41)</f>
        <v>0</v>
      </c>
      <c r="G42" s="156"/>
      <c r="H42" s="187"/>
      <c r="I42" s="158">
        <f>SUM(I35:I41)</f>
        <v>0</v>
      </c>
      <c r="J42" s="156"/>
      <c r="K42" s="156"/>
      <c r="L42" s="159">
        <f>SUM(L35:L41)</f>
        <v>0</v>
      </c>
      <c r="N42" s="160"/>
      <c r="O42" s="157"/>
      <c r="P42" s="158">
        <f>SUM(P35:P41)</f>
        <v>0</v>
      </c>
      <c r="Q42" s="156"/>
      <c r="R42" s="157"/>
      <c r="S42" s="158">
        <f>SUM(S35:S41)</f>
        <v>0</v>
      </c>
      <c r="T42" s="156"/>
      <c r="U42" s="156"/>
      <c r="V42" s="159">
        <f>SUM(V35:V41)</f>
        <v>0</v>
      </c>
    </row>
    <row r="43" spans="2:22" ht="12" customHeight="1" thickTop="1">
      <c r="B43" s="248"/>
      <c r="C43" s="249"/>
      <c r="D43" s="250"/>
      <c r="E43" s="251"/>
      <c r="F43" s="251"/>
      <c r="G43" s="250"/>
      <c r="H43" s="252"/>
      <c r="I43" s="251"/>
      <c r="J43" s="250"/>
      <c r="K43" s="250"/>
      <c r="L43" s="251"/>
      <c r="M43" s="253"/>
      <c r="N43" s="250"/>
      <c r="O43" s="251"/>
      <c r="P43" s="251"/>
      <c r="Q43" s="250"/>
      <c r="R43" s="251"/>
      <c r="S43" s="251"/>
      <c r="T43" s="250"/>
      <c r="U43" s="250"/>
      <c r="V43" s="251"/>
    </row>
    <row r="44" spans="2:23" ht="12" customHeight="1">
      <c r="B44" s="13" t="s">
        <v>249</v>
      </c>
      <c r="C44" s="65">
        <f>'Info &amp; Totals'!$B$1</f>
        <v>0</v>
      </c>
      <c r="D44" s="18"/>
      <c r="E44" s="83"/>
      <c r="F44" s="83"/>
      <c r="G44" s="18"/>
      <c r="H44" s="173"/>
      <c r="I44" s="83"/>
      <c r="J44" s="18"/>
      <c r="K44" s="18"/>
      <c r="N44" s="84" t="s">
        <v>249</v>
      </c>
      <c r="O44" s="85"/>
      <c r="P44" s="86"/>
      <c r="Q44" s="86"/>
      <c r="R44" s="86">
        <f>E44</f>
        <v>0</v>
      </c>
      <c r="S44" s="85"/>
      <c r="T44" s="87"/>
      <c r="U44" s="87"/>
      <c r="V44" s="88"/>
      <c r="W44" s="89"/>
    </row>
    <row r="45" spans="2:22" ht="12" customHeight="1">
      <c r="B45" s="13" t="s">
        <v>248</v>
      </c>
      <c r="C45" s="65">
        <f>'Info &amp; Totals'!$B$2</f>
        <v>0</v>
      </c>
      <c r="D45" s="18"/>
      <c r="E45" s="83"/>
      <c r="F45" s="83"/>
      <c r="G45" s="18"/>
      <c r="H45" s="173"/>
      <c r="I45" s="83"/>
      <c r="J45" s="18"/>
      <c r="K45" s="18"/>
      <c r="N45" s="84" t="s">
        <v>248</v>
      </c>
      <c r="O45" s="85"/>
      <c r="P45" s="86"/>
      <c r="Q45" s="86"/>
      <c r="R45" s="86">
        <f>E45</f>
        <v>0</v>
      </c>
      <c r="S45" s="85"/>
      <c r="T45" s="87"/>
      <c r="U45" s="87"/>
      <c r="V45" s="88"/>
    </row>
    <row r="46" spans="2:22" ht="12" customHeight="1">
      <c r="B46" s="13" t="s">
        <v>74</v>
      </c>
      <c r="C46" s="65">
        <f>'Info &amp; Totals'!$B$3</f>
        <v>0</v>
      </c>
      <c r="D46" s="18"/>
      <c r="E46" s="83"/>
      <c r="F46" s="83"/>
      <c r="G46" s="18"/>
      <c r="H46" s="173"/>
      <c r="I46" s="83"/>
      <c r="J46" s="18"/>
      <c r="K46" s="18"/>
      <c r="N46" s="84" t="s">
        <v>74</v>
      </c>
      <c r="O46" s="85"/>
      <c r="P46" s="86"/>
      <c r="Q46" s="86"/>
      <c r="R46" s="86">
        <f>E46</f>
        <v>0</v>
      </c>
      <c r="S46" s="85"/>
      <c r="T46" s="87"/>
      <c r="U46" s="87"/>
      <c r="V46" s="88"/>
    </row>
    <row r="47" spans="2:22" ht="12" customHeight="1">
      <c r="B47" s="13" t="s">
        <v>69</v>
      </c>
      <c r="C47" s="90">
        <f>'Info &amp; Totals'!$B$4</f>
        <v>0</v>
      </c>
      <c r="D47" s="18"/>
      <c r="E47" s="83"/>
      <c r="F47" s="83"/>
      <c r="G47" s="18"/>
      <c r="H47" s="173"/>
      <c r="I47" s="83"/>
      <c r="J47" s="18"/>
      <c r="K47" s="18"/>
      <c r="N47" s="84" t="s">
        <v>69</v>
      </c>
      <c r="O47" s="85"/>
      <c r="P47" s="91"/>
      <c r="Q47" s="91"/>
      <c r="R47" s="91">
        <f>E47</f>
        <v>0</v>
      </c>
      <c r="S47" s="85"/>
      <c r="T47" s="87"/>
      <c r="U47" s="87"/>
      <c r="V47" s="88"/>
    </row>
    <row r="48" ht="12" customHeight="1" thickBot="1"/>
    <row r="49" spans="2:22" ht="21" customHeight="1" thickBot="1" thickTop="1">
      <c r="B49" s="348" t="s">
        <v>268</v>
      </c>
      <c r="C49" s="349"/>
      <c r="D49" s="349"/>
      <c r="E49" s="349"/>
      <c r="F49" s="349"/>
      <c r="G49" s="349"/>
      <c r="H49" s="349"/>
      <c r="I49" s="349"/>
      <c r="J49" s="349"/>
      <c r="K49" s="349"/>
      <c r="L49" s="350"/>
      <c r="N49" s="348" t="s">
        <v>269</v>
      </c>
      <c r="O49" s="349"/>
      <c r="P49" s="349"/>
      <c r="Q49" s="349"/>
      <c r="R49" s="349"/>
      <c r="S49" s="349"/>
      <c r="T49" s="349"/>
      <c r="U49" s="349"/>
      <c r="V49" s="350"/>
    </row>
    <row r="50" spans="2:22" ht="15">
      <c r="B50" s="352" t="s">
        <v>241</v>
      </c>
      <c r="C50" s="354" t="s">
        <v>72</v>
      </c>
      <c r="D50" s="356" t="s">
        <v>29</v>
      </c>
      <c r="E50" s="356"/>
      <c r="F50" s="356"/>
      <c r="G50" s="357" t="s">
        <v>15</v>
      </c>
      <c r="H50" s="357"/>
      <c r="I50" s="357"/>
      <c r="J50" s="357" t="s">
        <v>16</v>
      </c>
      <c r="K50" s="358"/>
      <c r="L50" s="359"/>
      <c r="N50" s="370" t="s">
        <v>29</v>
      </c>
      <c r="O50" s="356"/>
      <c r="P50" s="356"/>
      <c r="Q50" s="357" t="s">
        <v>15</v>
      </c>
      <c r="R50" s="357"/>
      <c r="S50" s="357"/>
      <c r="T50" s="357" t="s">
        <v>16</v>
      </c>
      <c r="U50" s="358"/>
      <c r="V50" s="359"/>
    </row>
    <row r="51" spans="2:22" ht="15.75" thickBot="1">
      <c r="B51" s="353"/>
      <c r="C51" s="355"/>
      <c r="D51" s="254" t="s">
        <v>32</v>
      </c>
      <c r="E51" s="255" t="s">
        <v>43</v>
      </c>
      <c r="F51" s="256" t="s">
        <v>33</v>
      </c>
      <c r="G51" s="254" t="s">
        <v>32</v>
      </c>
      <c r="H51" s="255" t="s">
        <v>43</v>
      </c>
      <c r="I51" s="256" t="s">
        <v>33</v>
      </c>
      <c r="J51" s="254" t="s">
        <v>32</v>
      </c>
      <c r="K51" s="254" t="s">
        <v>43</v>
      </c>
      <c r="L51" s="257" t="s">
        <v>33</v>
      </c>
      <c r="N51" s="258" t="s">
        <v>32</v>
      </c>
      <c r="O51" s="255" t="s">
        <v>43</v>
      </c>
      <c r="P51" s="256" t="s">
        <v>33</v>
      </c>
      <c r="Q51" s="254" t="s">
        <v>32</v>
      </c>
      <c r="R51" s="255" t="s">
        <v>43</v>
      </c>
      <c r="S51" s="256" t="s">
        <v>33</v>
      </c>
      <c r="T51" s="254" t="s">
        <v>32</v>
      </c>
      <c r="U51" s="254" t="s">
        <v>43</v>
      </c>
      <c r="V51" s="257" t="s">
        <v>33</v>
      </c>
    </row>
    <row r="52" spans="2:22" ht="12" customHeight="1">
      <c r="B52" s="112"/>
      <c r="C52" s="113" t="s">
        <v>34</v>
      </c>
      <c r="D52" s="206">
        <v>0</v>
      </c>
      <c r="E52" s="259">
        <v>200</v>
      </c>
      <c r="F52" s="115">
        <f>D52*E52</f>
        <v>0</v>
      </c>
      <c r="G52" s="206">
        <v>0</v>
      </c>
      <c r="H52" s="208">
        <v>0</v>
      </c>
      <c r="I52" s="209">
        <f>G52*H52</f>
        <v>0</v>
      </c>
      <c r="J52" s="117">
        <f>D52+G52</f>
        <v>0</v>
      </c>
      <c r="K52" s="118" t="s">
        <v>17</v>
      </c>
      <c r="L52" s="119">
        <f>F52+I52</f>
        <v>0</v>
      </c>
      <c r="N52" s="212">
        <v>0</v>
      </c>
      <c r="O52" s="259">
        <v>200</v>
      </c>
      <c r="P52" s="115">
        <f aca="true" t="shared" si="24" ref="P52:P68">N52*O52</f>
        <v>0</v>
      </c>
      <c r="Q52" s="206">
        <v>0</v>
      </c>
      <c r="R52" s="211">
        <v>0</v>
      </c>
      <c r="S52" s="209">
        <f aca="true" t="shared" si="25" ref="S52:S68">Q52*R52</f>
        <v>0</v>
      </c>
      <c r="T52" s="117">
        <f aca="true" t="shared" si="26" ref="T52:T68">N52+Q52</f>
        <v>0</v>
      </c>
      <c r="U52" s="118" t="s">
        <v>17</v>
      </c>
      <c r="V52" s="119">
        <f aca="true" t="shared" si="27" ref="V52:V68">P52+S52</f>
        <v>0</v>
      </c>
    </row>
    <row r="53" spans="2:22" ht="12" customHeight="1">
      <c r="B53" s="112"/>
      <c r="C53" s="113" t="s">
        <v>35</v>
      </c>
      <c r="D53" s="117">
        <v>0</v>
      </c>
      <c r="E53" s="259">
        <v>200</v>
      </c>
      <c r="F53" s="115">
        <f>D53*E53</f>
        <v>0</v>
      </c>
      <c r="G53" s="206">
        <v>0</v>
      </c>
      <c r="H53" s="208">
        <v>0</v>
      </c>
      <c r="I53" s="209">
        <f>G53*H53</f>
        <v>0</v>
      </c>
      <c r="J53" s="117">
        <f>D53+G53</f>
        <v>0</v>
      </c>
      <c r="K53" s="118" t="s">
        <v>17</v>
      </c>
      <c r="L53" s="119">
        <f>F53+I53</f>
        <v>0</v>
      </c>
      <c r="N53" s="212">
        <v>0</v>
      </c>
      <c r="O53" s="259">
        <v>200</v>
      </c>
      <c r="P53" s="115">
        <f t="shared" si="24"/>
        <v>0</v>
      </c>
      <c r="Q53" s="206">
        <v>0</v>
      </c>
      <c r="R53" s="211">
        <v>0</v>
      </c>
      <c r="S53" s="209">
        <f t="shared" si="25"/>
        <v>0</v>
      </c>
      <c r="T53" s="117">
        <f t="shared" si="26"/>
        <v>0</v>
      </c>
      <c r="U53" s="118" t="s">
        <v>17</v>
      </c>
      <c r="V53" s="119">
        <f t="shared" si="27"/>
        <v>0</v>
      </c>
    </row>
    <row r="54" spans="2:22" ht="12" customHeight="1">
      <c r="B54" s="112"/>
      <c r="C54" s="113" t="s">
        <v>36</v>
      </c>
      <c r="D54" s="117">
        <v>0</v>
      </c>
      <c r="E54" s="176">
        <v>150</v>
      </c>
      <c r="F54" s="115">
        <f>D54*E54</f>
        <v>0</v>
      </c>
      <c r="G54" s="206">
        <v>0</v>
      </c>
      <c r="H54" s="208">
        <v>0</v>
      </c>
      <c r="I54" s="209">
        <f>G54*H54</f>
        <v>0</v>
      </c>
      <c r="J54" s="117">
        <f>D54+G54</f>
        <v>0</v>
      </c>
      <c r="K54" s="118" t="s">
        <v>17</v>
      </c>
      <c r="L54" s="119">
        <f>F54+I54</f>
        <v>0</v>
      </c>
      <c r="N54" s="212">
        <v>0</v>
      </c>
      <c r="O54" s="176">
        <v>150</v>
      </c>
      <c r="P54" s="115">
        <f t="shared" si="24"/>
        <v>0</v>
      </c>
      <c r="Q54" s="206">
        <v>0</v>
      </c>
      <c r="R54" s="211">
        <v>0</v>
      </c>
      <c r="S54" s="209">
        <f t="shared" si="25"/>
        <v>0</v>
      </c>
      <c r="T54" s="117">
        <f t="shared" si="26"/>
        <v>0</v>
      </c>
      <c r="U54" s="118" t="s">
        <v>17</v>
      </c>
      <c r="V54" s="119">
        <f t="shared" si="27"/>
        <v>0</v>
      </c>
    </row>
    <row r="55" spans="2:22" ht="12" customHeight="1">
      <c r="B55" s="112"/>
      <c r="C55" s="113" t="s">
        <v>56</v>
      </c>
      <c r="D55" s="117">
        <v>0</v>
      </c>
      <c r="E55" s="176">
        <v>120</v>
      </c>
      <c r="F55" s="115">
        <f>D55*E55</f>
        <v>0</v>
      </c>
      <c r="G55" s="206">
        <v>0</v>
      </c>
      <c r="H55" s="208">
        <v>0</v>
      </c>
      <c r="I55" s="209">
        <f>G55*H55</f>
        <v>0</v>
      </c>
      <c r="J55" s="117">
        <f>D55+G55</f>
        <v>0</v>
      </c>
      <c r="K55" s="118" t="s">
        <v>17</v>
      </c>
      <c r="L55" s="119">
        <f>F55+I55</f>
        <v>0</v>
      </c>
      <c r="N55" s="212">
        <v>0</v>
      </c>
      <c r="O55" s="176">
        <v>120</v>
      </c>
      <c r="P55" s="115">
        <f t="shared" si="24"/>
        <v>0</v>
      </c>
      <c r="Q55" s="206">
        <v>0</v>
      </c>
      <c r="R55" s="211">
        <v>0</v>
      </c>
      <c r="S55" s="209">
        <f t="shared" si="25"/>
        <v>0</v>
      </c>
      <c r="T55" s="117">
        <f t="shared" si="26"/>
        <v>0</v>
      </c>
      <c r="U55" s="118" t="s">
        <v>17</v>
      </c>
      <c r="V55" s="119">
        <f t="shared" si="27"/>
        <v>0</v>
      </c>
    </row>
    <row r="56" spans="2:22" ht="12" customHeight="1">
      <c r="B56" s="112"/>
      <c r="C56" s="113" t="s">
        <v>50</v>
      </c>
      <c r="D56" s="213">
        <v>0</v>
      </c>
      <c r="E56" s="176">
        <v>120</v>
      </c>
      <c r="F56" s="115">
        <f aca="true" t="shared" si="28" ref="F56:F63">D56*E56</f>
        <v>0</v>
      </c>
      <c r="G56" s="215">
        <v>0</v>
      </c>
      <c r="H56" s="208">
        <v>0</v>
      </c>
      <c r="I56" s="209">
        <f aca="true" t="shared" si="29" ref="I56:I63">G56*H56</f>
        <v>0</v>
      </c>
      <c r="J56" s="117">
        <f aca="true" t="shared" si="30" ref="J56:J63">D56+G56</f>
        <v>0</v>
      </c>
      <c r="K56" s="118" t="s">
        <v>17</v>
      </c>
      <c r="L56" s="119">
        <f aca="true" t="shared" si="31" ref="L56:L63">F56+I56</f>
        <v>0</v>
      </c>
      <c r="N56" s="216">
        <v>0</v>
      </c>
      <c r="O56" s="176">
        <v>120</v>
      </c>
      <c r="P56" s="115">
        <f t="shared" si="24"/>
        <v>0</v>
      </c>
      <c r="Q56" s="215">
        <v>0</v>
      </c>
      <c r="R56" s="211">
        <v>0</v>
      </c>
      <c r="S56" s="209">
        <f t="shared" si="25"/>
        <v>0</v>
      </c>
      <c r="T56" s="117">
        <f t="shared" si="26"/>
        <v>0</v>
      </c>
      <c r="U56" s="118" t="s">
        <v>17</v>
      </c>
      <c r="V56" s="119">
        <f t="shared" si="27"/>
        <v>0</v>
      </c>
    </row>
    <row r="57" spans="2:22" ht="12" customHeight="1">
      <c r="B57" s="112"/>
      <c r="C57" s="113" t="s">
        <v>215</v>
      </c>
      <c r="D57" s="213">
        <v>0</v>
      </c>
      <c r="E57" s="260">
        <v>200</v>
      </c>
      <c r="F57" s="115">
        <f t="shared" si="28"/>
        <v>0</v>
      </c>
      <c r="G57" s="215">
        <v>0</v>
      </c>
      <c r="H57" s="208">
        <v>0</v>
      </c>
      <c r="I57" s="209">
        <f t="shared" si="29"/>
        <v>0</v>
      </c>
      <c r="J57" s="117">
        <f t="shared" si="30"/>
        <v>0</v>
      </c>
      <c r="K57" s="118" t="s">
        <v>17</v>
      </c>
      <c r="L57" s="119">
        <f t="shared" si="31"/>
        <v>0</v>
      </c>
      <c r="N57" s="216">
        <v>0</v>
      </c>
      <c r="O57" s="260">
        <v>200</v>
      </c>
      <c r="P57" s="115">
        <f t="shared" si="24"/>
        <v>0</v>
      </c>
      <c r="Q57" s="215">
        <v>0</v>
      </c>
      <c r="R57" s="211">
        <v>0</v>
      </c>
      <c r="S57" s="209">
        <f t="shared" si="25"/>
        <v>0</v>
      </c>
      <c r="T57" s="117">
        <f t="shared" si="26"/>
        <v>0</v>
      </c>
      <c r="U57" s="118" t="s">
        <v>17</v>
      </c>
      <c r="V57" s="119">
        <f t="shared" si="27"/>
        <v>0</v>
      </c>
    </row>
    <row r="58" spans="2:22" ht="12" customHeight="1">
      <c r="B58" s="112"/>
      <c r="C58" s="113" t="s">
        <v>60</v>
      </c>
      <c r="D58" s="213">
        <v>0</v>
      </c>
      <c r="E58" s="260">
        <v>120</v>
      </c>
      <c r="F58" s="115">
        <f t="shared" si="28"/>
        <v>0</v>
      </c>
      <c r="G58" s="215">
        <v>0</v>
      </c>
      <c r="H58" s="208">
        <v>0</v>
      </c>
      <c r="I58" s="115">
        <f t="shared" si="29"/>
        <v>0</v>
      </c>
      <c r="J58" s="117">
        <f t="shared" si="30"/>
        <v>0</v>
      </c>
      <c r="K58" s="118" t="s">
        <v>17</v>
      </c>
      <c r="L58" s="119">
        <f t="shared" si="31"/>
        <v>0</v>
      </c>
      <c r="N58" s="216">
        <v>0</v>
      </c>
      <c r="O58" s="260">
        <v>120</v>
      </c>
      <c r="P58" s="115">
        <f t="shared" si="24"/>
        <v>0</v>
      </c>
      <c r="Q58" s="215">
        <v>0</v>
      </c>
      <c r="R58" s="211">
        <v>0</v>
      </c>
      <c r="S58" s="115">
        <f t="shared" si="25"/>
        <v>0</v>
      </c>
      <c r="T58" s="117">
        <f t="shared" si="26"/>
        <v>0</v>
      </c>
      <c r="U58" s="118" t="s">
        <v>17</v>
      </c>
      <c r="V58" s="119">
        <f t="shared" si="27"/>
        <v>0</v>
      </c>
    </row>
    <row r="59" spans="2:22" ht="12" customHeight="1">
      <c r="B59" s="112"/>
      <c r="C59" s="113" t="s">
        <v>212</v>
      </c>
      <c r="D59" s="213">
        <v>0</v>
      </c>
      <c r="E59" s="260">
        <v>120</v>
      </c>
      <c r="F59" s="115">
        <f t="shared" si="28"/>
        <v>0</v>
      </c>
      <c r="G59" s="215">
        <v>0</v>
      </c>
      <c r="H59" s="208">
        <v>0</v>
      </c>
      <c r="I59" s="115">
        <f t="shared" si="29"/>
        <v>0</v>
      </c>
      <c r="J59" s="117">
        <f t="shared" si="30"/>
        <v>0</v>
      </c>
      <c r="K59" s="118" t="s">
        <v>17</v>
      </c>
      <c r="L59" s="119">
        <f t="shared" si="31"/>
        <v>0</v>
      </c>
      <c r="N59" s="216">
        <v>0</v>
      </c>
      <c r="O59" s="260">
        <v>120</v>
      </c>
      <c r="P59" s="115">
        <f>N59*O59</f>
        <v>0</v>
      </c>
      <c r="Q59" s="215">
        <v>0</v>
      </c>
      <c r="R59" s="211">
        <v>0</v>
      </c>
      <c r="S59" s="115">
        <f>Q59*R59</f>
        <v>0</v>
      </c>
      <c r="T59" s="117">
        <f>N59+Q59</f>
        <v>0</v>
      </c>
      <c r="U59" s="118" t="s">
        <v>17</v>
      </c>
      <c r="V59" s="119">
        <f>P59+S59</f>
        <v>0</v>
      </c>
    </row>
    <row r="60" spans="2:22" ht="12" customHeight="1">
      <c r="B60" s="112"/>
      <c r="C60" s="113" t="s">
        <v>59</v>
      </c>
      <c r="D60" s="213">
        <v>0</v>
      </c>
      <c r="E60" s="260">
        <v>200</v>
      </c>
      <c r="F60" s="115">
        <f t="shared" si="28"/>
        <v>0</v>
      </c>
      <c r="G60" s="215">
        <v>0</v>
      </c>
      <c r="H60" s="208">
        <v>0</v>
      </c>
      <c r="I60" s="209">
        <f t="shared" si="29"/>
        <v>0</v>
      </c>
      <c r="J60" s="117">
        <f t="shared" si="30"/>
        <v>0</v>
      </c>
      <c r="K60" s="118" t="s">
        <v>17</v>
      </c>
      <c r="L60" s="119">
        <f t="shared" si="31"/>
        <v>0</v>
      </c>
      <c r="N60" s="216">
        <v>0</v>
      </c>
      <c r="O60" s="260">
        <v>200</v>
      </c>
      <c r="P60" s="115">
        <f t="shared" si="24"/>
        <v>0</v>
      </c>
      <c r="Q60" s="215">
        <v>0</v>
      </c>
      <c r="R60" s="211">
        <v>0</v>
      </c>
      <c r="S60" s="209">
        <f t="shared" si="25"/>
        <v>0</v>
      </c>
      <c r="T60" s="117">
        <f t="shared" si="26"/>
        <v>0</v>
      </c>
      <c r="U60" s="118" t="s">
        <v>17</v>
      </c>
      <c r="V60" s="119">
        <f t="shared" si="27"/>
        <v>0</v>
      </c>
    </row>
    <row r="61" spans="2:22" ht="12" customHeight="1">
      <c r="B61" s="112"/>
      <c r="C61" s="113" t="s">
        <v>214</v>
      </c>
      <c r="D61" s="213">
        <v>0</v>
      </c>
      <c r="E61" s="260">
        <v>200</v>
      </c>
      <c r="F61" s="115">
        <f>D61*E61</f>
        <v>0</v>
      </c>
      <c r="G61" s="215">
        <v>0</v>
      </c>
      <c r="H61" s="208">
        <v>0</v>
      </c>
      <c r="I61" s="209">
        <f>G61*H61</f>
        <v>0</v>
      </c>
      <c r="J61" s="117">
        <f>D61+G61</f>
        <v>0</v>
      </c>
      <c r="K61" s="118" t="s">
        <v>17</v>
      </c>
      <c r="L61" s="119">
        <f>F61+I61</f>
        <v>0</v>
      </c>
      <c r="N61" s="216">
        <v>0</v>
      </c>
      <c r="O61" s="260">
        <v>200</v>
      </c>
      <c r="P61" s="115">
        <f>N61*O61</f>
        <v>0</v>
      </c>
      <c r="Q61" s="215">
        <v>0</v>
      </c>
      <c r="R61" s="211">
        <v>0</v>
      </c>
      <c r="S61" s="209">
        <f>Q61*R61</f>
        <v>0</v>
      </c>
      <c r="T61" s="117">
        <f>N61+Q61</f>
        <v>0</v>
      </c>
      <c r="U61" s="118" t="s">
        <v>17</v>
      </c>
      <c r="V61" s="119">
        <f>P61+S61</f>
        <v>0</v>
      </c>
    </row>
    <row r="62" spans="2:22" ht="12" customHeight="1">
      <c r="B62" s="112"/>
      <c r="C62" s="113" t="s">
        <v>61</v>
      </c>
      <c r="D62" s="213">
        <v>0</v>
      </c>
      <c r="E62" s="176">
        <v>350</v>
      </c>
      <c r="F62" s="115">
        <f t="shared" si="28"/>
        <v>0</v>
      </c>
      <c r="G62" s="215">
        <v>0</v>
      </c>
      <c r="H62" s="208">
        <v>0</v>
      </c>
      <c r="I62" s="115">
        <f t="shared" si="29"/>
        <v>0</v>
      </c>
      <c r="J62" s="117">
        <f t="shared" si="30"/>
        <v>0</v>
      </c>
      <c r="K62" s="118" t="s">
        <v>17</v>
      </c>
      <c r="L62" s="119">
        <f t="shared" si="31"/>
        <v>0</v>
      </c>
      <c r="N62" s="216">
        <v>0</v>
      </c>
      <c r="O62" s="176">
        <v>350</v>
      </c>
      <c r="P62" s="115">
        <f t="shared" si="24"/>
        <v>0</v>
      </c>
      <c r="Q62" s="215">
        <v>0</v>
      </c>
      <c r="R62" s="211">
        <v>0</v>
      </c>
      <c r="S62" s="115">
        <f t="shared" si="25"/>
        <v>0</v>
      </c>
      <c r="T62" s="117">
        <f t="shared" si="26"/>
        <v>0</v>
      </c>
      <c r="U62" s="118" t="s">
        <v>17</v>
      </c>
      <c r="V62" s="119">
        <f t="shared" si="27"/>
        <v>0</v>
      </c>
    </row>
    <row r="63" spans="2:22" ht="12" customHeight="1">
      <c r="B63" s="112" t="s">
        <v>185</v>
      </c>
      <c r="C63" s="113" t="s">
        <v>27</v>
      </c>
      <c r="D63" s="213">
        <v>0</v>
      </c>
      <c r="E63" s="176">
        <v>400</v>
      </c>
      <c r="F63" s="115">
        <f t="shared" si="28"/>
        <v>0</v>
      </c>
      <c r="G63" s="215">
        <v>0</v>
      </c>
      <c r="H63" s="208">
        <v>0</v>
      </c>
      <c r="I63" s="209">
        <f t="shared" si="29"/>
        <v>0</v>
      </c>
      <c r="J63" s="117">
        <f t="shared" si="30"/>
        <v>0</v>
      </c>
      <c r="K63" s="118" t="s">
        <v>17</v>
      </c>
      <c r="L63" s="119">
        <f t="shared" si="31"/>
        <v>0</v>
      </c>
      <c r="N63" s="216">
        <v>0</v>
      </c>
      <c r="O63" s="176">
        <v>400</v>
      </c>
      <c r="P63" s="115">
        <f t="shared" si="24"/>
        <v>0</v>
      </c>
      <c r="Q63" s="215">
        <v>0</v>
      </c>
      <c r="R63" s="211">
        <v>0</v>
      </c>
      <c r="S63" s="209">
        <f t="shared" si="25"/>
        <v>0</v>
      </c>
      <c r="T63" s="117">
        <f t="shared" si="26"/>
        <v>0</v>
      </c>
      <c r="U63" s="118" t="s">
        <v>17</v>
      </c>
      <c r="V63" s="119">
        <f t="shared" si="27"/>
        <v>0</v>
      </c>
    </row>
    <row r="64" spans="2:22" ht="12" customHeight="1">
      <c r="B64" s="112"/>
      <c r="C64" s="113" t="s">
        <v>24</v>
      </c>
      <c r="D64" s="213">
        <v>0</v>
      </c>
      <c r="E64" s="176">
        <v>250</v>
      </c>
      <c r="F64" s="115">
        <f>D64*E64</f>
        <v>0</v>
      </c>
      <c r="G64" s="215">
        <v>0</v>
      </c>
      <c r="H64" s="208">
        <v>0</v>
      </c>
      <c r="I64" s="209">
        <f>G64*H64</f>
        <v>0</v>
      </c>
      <c r="J64" s="117">
        <f>D64+G64</f>
        <v>0</v>
      </c>
      <c r="K64" s="118" t="s">
        <v>17</v>
      </c>
      <c r="L64" s="119">
        <f>F64+I64</f>
        <v>0</v>
      </c>
      <c r="N64" s="216">
        <v>0</v>
      </c>
      <c r="O64" s="176">
        <v>250</v>
      </c>
      <c r="P64" s="115">
        <f t="shared" si="24"/>
        <v>0</v>
      </c>
      <c r="Q64" s="215">
        <v>0</v>
      </c>
      <c r="R64" s="211">
        <v>0</v>
      </c>
      <c r="S64" s="209">
        <f t="shared" si="25"/>
        <v>0</v>
      </c>
      <c r="T64" s="117">
        <f t="shared" si="26"/>
        <v>0</v>
      </c>
      <c r="U64" s="118" t="s">
        <v>17</v>
      </c>
      <c r="V64" s="119">
        <f t="shared" si="27"/>
        <v>0</v>
      </c>
    </row>
    <row r="65" spans="2:22" ht="12" customHeight="1">
      <c r="B65" s="112"/>
      <c r="C65" s="113" t="s">
        <v>25</v>
      </c>
      <c r="D65" s="213">
        <v>0</v>
      </c>
      <c r="E65" s="176">
        <v>200</v>
      </c>
      <c r="F65" s="115">
        <f>D65*E65</f>
        <v>0</v>
      </c>
      <c r="G65" s="215">
        <v>0</v>
      </c>
      <c r="H65" s="208">
        <v>0</v>
      </c>
      <c r="I65" s="209">
        <f>G65*H65</f>
        <v>0</v>
      </c>
      <c r="J65" s="117">
        <f>D65+G65</f>
        <v>0</v>
      </c>
      <c r="K65" s="118" t="s">
        <v>17</v>
      </c>
      <c r="L65" s="119">
        <f>F65+I65</f>
        <v>0</v>
      </c>
      <c r="N65" s="216">
        <v>0</v>
      </c>
      <c r="O65" s="176">
        <v>200</v>
      </c>
      <c r="P65" s="115">
        <f t="shared" si="24"/>
        <v>0</v>
      </c>
      <c r="Q65" s="215">
        <v>0</v>
      </c>
      <c r="R65" s="211">
        <v>0</v>
      </c>
      <c r="S65" s="209">
        <f t="shared" si="25"/>
        <v>0</v>
      </c>
      <c r="T65" s="117">
        <f t="shared" si="26"/>
        <v>0</v>
      </c>
      <c r="U65" s="118" t="s">
        <v>17</v>
      </c>
      <c r="V65" s="119">
        <f t="shared" si="27"/>
        <v>0</v>
      </c>
    </row>
    <row r="66" spans="2:22" ht="12" customHeight="1">
      <c r="B66" s="112"/>
      <c r="C66" s="113" t="s">
        <v>115</v>
      </c>
      <c r="D66" s="213">
        <v>0</v>
      </c>
      <c r="E66" s="176">
        <v>150</v>
      </c>
      <c r="F66" s="115">
        <f>D66*E66</f>
        <v>0</v>
      </c>
      <c r="G66" s="215">
        <v>0</v>
      </c>
      <c r="H66" s="208">
        <v>0</v>
      </c>
      <c r="I66" s="209">
        <f>G66*H66</f>
        <v>0</v>
      </c>
      <c r="J66" s="117">
        <f>D66+G66</f>
        <v>0</v>
      </c>
      <c r="K66" s="118" t="s">
        <v>17</v>
      </c>
      <c r="L66" s="119">
        <f>F66+I66</f>
        <v>0</v>
      </c>
      <c r="N66" s="216">
        <v>0</v>
      </c>
      <c r="O66" s="176">
        <v>150</v>
      </c>
      <c r="P66" s="115">
        <f t="shared" si="24"/>
        <v>0</v>
      </c>
      <c r="Q66" s="215">
        <v>0</v>
      </c>
      <c r="R66" s="211">
        <v>0</v>
      </c>
      <c r="S66" s="209">
        <f t="shared" si="25"/>
        <v>0</v>
      </c>
      <c r="T66" s="117">
        <f t="shared" si="26"/>
        <v>0</v>
      </c>
      <c r="U66" s="118" t="s">
        <v>17</v>
      </c>
      <c r="V66" s="119">
        <f t="shared" si="27"/>
        <v>0</v>
      </c>
    </row>
    <row r="67" spans="2:22" ht="12" customHeight="1">
      <c r="B67" s="112"/>
      <c r="C67" s="113" t="s">
        <v>26</v>
      </c>
      <c r="D67" s="213">
        <v>0</v>
      </c>
      <c r="E67" s="176">
        <v>80</v>
      </c>
      <c r="F67" s="115">
        <f>D67*E67</f>
        <v>0</v>
      </c>
      <c r="G67" s="215">
        <v>0</v>
      </c>
      <c r="H67" s="208">
        <v>0</v>
      </c>
      <c r="I67" s="209">
        <f>G67*H67</f>
        <v>0</v>
      </c>
      <c r="J67" s="117">
        <f>D67+G67</f>
        <v>0</v>
      </c>
      <c r="K67" s="118" t="s">
        <v>17</v>
      </c>
      <c r="L67" s="119">
        <f>F67+I67</f>
        <v>0</v>
      </c>
      <c r="N67" s="216">
        <v>0</v>
      </c>
      <c r="O67" s="176">
        <v>80</v>
      </c>
      <c r="P67" s="115">
        <f t="shared" si="24"/>
        <v>0</v>
      </c>
      <c r="Q67" s="215">
        <v>0</v>
      </c>
      <c r="R67" s="211">
        <v>0</v>
      </c>
      <c r="S67" s="209">
        <f t="shared" si="25"/>
        <v>0</v>
      </c>
      <c r="T67" s="117">
        <f t="shared" si="26"/>
        <v>0</v>
      </c>
      <c r="U67" s="118" t="s">
        <v>17</v>
      </c>
      <c r="V67" s="119">
        <f t="shared" si="27"/>
        <v>0</v>
      </c>
    </row>
    <row r="68" spans="2:22" ht="12" customHeight="1">
      <c r="B68" s="112"/>
      <c r="C68" s="113" t="s">
        <v>28</v>
      </c>
      <c r="D68" s="213">
        <v>0</v>
      </c>
      <c r="E68" s="176">
        <v>60</v>
      </c>
      <c r="F68" s="115">
        <f>D68*E68</f>
        <v>0</v>
      </c>
      <c r="G68" s="215">
        <v>0</v>
      </c>
      <c r="H68" s="208">
        <v>0</v>
      </c>
      <c r="I68" s="209">
        <f>G68*H68</f>
        <v>0</v>
      </c>
      <c r="J68" s="117">
        <f>D68+G68</f>
        <v>0</v>
      </c>
      <c r="K68" s="118" t="s">
        <v>17</v>
      </c>
      <c r="L68" s="119">
        <f>F68+I68</f>
        <v>0</v>
      </c>
      <c r="N68" s="216">
        <v>0</v>
      </c>
      <c r="O68" s="176">
        <v>60</v>
      </c>
      <c r="P68" s="115">
        <f t="shared" si="24"/>
        <v>0</v>
      </c>
      <c r="Q68" s="215">
        <v>0</v>
      </c>
      <c r="R68" s="211">
        <v>0</v>
      </c>
      <c r="S68" s="209">
        <f t="shared" si="25"/>
        <v>0</v>
      </c>
      <c r="T68" s="117">
        <f t="shared" si="26"/>
        <v>0</v>
      </c>
      <c r="U68" s="118" t="s">
        <v>17</v>
      </c>
      <c r="V68" s="119">
        <f t="shared" si="27"/>
        <v>0</v>
      </c>
    </row>
    <row r="69" spans="2:22" ht="12" customHeight="1" thickBot="1">
      <c r="B69" s="112"/>
      <c r="C69" s="113"/>
      <c r="D69" s="230"/>
      <c r="E69" s="114"/>
      <c r="F69" s="209"/>
      <c r="G69" s="230"/>
      <c r="H69" s="231"/>
      <c r="I69" s="209"/>
      <c r="J69" s="230"/>
      <c r="K69" s="230"/>
      <c r="L69" s="119"/>
      <c r="N69" s="232"/>
      <c r="O69" s="114"/>
      <c r="P69" s="209"/>
      <c r="Q69" s="230"/>
      <c r="R69" s="114"/>
      <c r="S69" s="209"/>
      <c r="T69" s="230"/>
      <c r="U69" s="230"/>
      <c r="V69" s="119"/>
    </row>
    <row r="70" spans="2:22" ht="12" customHeight="1" thickBot="1">
      <c r="B70" s="261" t="s">
        <v>73</v>
      </c>
      <c r="C70" s="262"/>
      <c r="D70" s="263"/>
      <c r="E70" s="264"/>
      <c r="F70" s="265">
        <f>SUM(F52:F69)</f>
        <v>0</v>
      </c>
      <c r="G70" s="263"/>
      <c r="H70" s="266"/>
      <c r="I70" s="265">
        <f>SUM(I52:I69)</f>
        <v>0</v>
      </c>
      <c r="J70" s="263"/>
      <c r="K70" s="263"/>
      <c r="L70" s="267">
        <f>SUM(L52:L69)</f>
        <v>0</v>
      </c>
      <c r="N70" s="268"/>
      <c r="O70" s="264"/>
      <c r="P70" s="265">
        <f>SUM(P52:P69)</f>
        <v>0</v>
      </c>
      <c r="Q70" s="263"/>
      <c r="R70" s="264"/>
      <c r="S70" s="265">
        <f>SUM(S52:S69)</f>
        <v>0</v>
      </c>
      <c r="T70" s="263"/>
      <c r="U70" s="263"/>
      <c r="V70" s="267">
        <f>SUM(V52:V69)</f>
        <v>0</v>
      </c>
    </row>
    <row r="71" ht="12" customHeight="1" thickBot="1" thickTop="1"/>
    <row r="72" spans="2:22" ht="21" customHeight="1" thickBot="1" thickTop="1">
      <c r="B72" s="360" t="s">
        <v>270</v>
      </c>
      <c r="C72" s="361"/>
      <c r="D72" s="361"/>
      <c r="E72" s="361"/>
      <c r="F72" s="361"/>
      <c r="G72" s="361"/>
      <c r="H72" s="361"/>
      <c r="I72" s="361"/>
      <c r="J72" s="361"/>
      <c r="K72" s="361"/>
      <c r="L72" s="362"/>
      <c r="N72" s="360" t="s">
        <v>271</v>
      </c>
      <c r="O72" s="361"/>
      <c r="P72" s="361"/>
      <c r="Q72" s="361"/>
      <c r="R72" s="361"/>
      <c r="S72" s="361"/>
      <c r="T72" s="361"/>
      <c r="U72" s="361"/>
      <c r="V72" s="362"/>
    </row>
    <row r="73" spans="2:22" ht="15">
      <c r="B73" s="352" t="s">
        <v>241</v>
      </c>
      <c r="C73" s="363" t="s">
        <v>72</v>
      </c>
      <c r="D73" s="356" t="s">
        <v>29</v>
      </c>
      <c r="E73" s="356"/>
      <c r="F73" s="356"/>
      <c r="G73" s="357" t="s">
        <v>15</v>
      </c>
      <c r="H73" s="357"/>
      <c r="I73" s="357"/>
      <c r="J73" s="357" t="s">
        <v>16</v>
      </c>
      <c r="K73" s="358"/>
      <c r="L73" s="359"/>
      <c r="N73" s="369" t="s">
        <v>29</v>
      </c>
      <c r="O73" s="356"/>
      <c r="P73" s="356"/>
      <c r="Q73" s="357" t="s">
        <v>15</v>
      </c>
      <c r="R73" s="357"/>
      <c r="S73" s="357"/>
      <c r="T73" s="357" t="s">
        <v>16</v>
      </c>
      <c r="U73" s="358"/>
      <c r="V73" s="379"/>
    </row>
    <row r="74" spans="2:22" ht="15.75" thickBot="1">
      <c r="B74" s="353"/>
      <c r="C74" s="364"/>
      <c r="D74" s="269" t="s">
        <v>32</v>
      </c>
      <c r="E74" s="270" t="s">
        <v>43</v>
      </c>
      <c r="F74" s="271" t="s">
        <v>33</v>
      </c>
      <c r="G74" s="269" t="s">
        <v>32</v>
      </c>
      <c r="H74" s="270" t="s">
        <v>43</v>
      </c>
      <c r="I74" s="271" t="s">
        <v>33</v>
      </c>
      <c r="J74" s="269" t="s">
        <v>32</v>
      </c>
      <c r="K74" s="269" t="s">
        <v>43</v>
      </c>
      <c r="L74" s="272" t="s">
        <v>33</v>
      </c>
      <c r="N74" s="273" t="s">
        <v>32</v>
      </c>
      <c r="O74" s="270" t="s">
        <v>43</v>
      </c>
      <c r="P74" s="271" t="s">
        <v>33</v>
      </c>
      <c r="Q74" s="269" t="s">
        <v>32</v>
      </c>
      <c r="R74" s="270" t="s">
        <v>43</v>
      </c>
      <c r="S74" s="271" t="s">
        <v>33</v>
      </c>
      <c r="T74" s="269" t="s">
        <v>32</v>
      </c>
      <c r="U74" s="269" t="s">
        <v>43</v>
      </c>
      <c r="V74" s="272" t="s">
        <v>33</v>
      </c>
    </row>
    <row r="75" spans="2:22" ht="15">
      <c r="B75" s="112" t="s">
        <v>188</v>
      </c>
      <c r="C75" s="113" t="s">
        <v>224</v>
      </c>
      <c r="D75" s="73">
        <v>0</v>
      </c>
      <c r="E75" s="167">
        <f>'Info &amp; Totals'!E17*0.1*35</f>
        <v>0</v>
      </c>
      <c r="F75" s="115">
        <f aca="true" t="shared" si="32" ref="F75:F80">D75*E75</f>
        <v>0</v>
      </c>
      <c r="G75" s="73">
        <v>0</v>
      </c>
      <c r="H75" s="92">
        <v>0</v>
      </c>
      <c r="I75" s="209">
        <f aca="true" t="shared" si="33" ref="I75:I80">G75*H75</f>
        <v>0</v>
      </c>
      <c r="J75" s="117">
        <f aca="true" t="shared" si="34" ref="J75:J80">D75+G75</f>
        <v>0</v>
      </c>
      <c r="K75" s="118" t="s">
        <v>17</v>
      </c>
      <c r="L75" s="119">
        <f aca="true" t="shared" si="35" ref="L75:L80">F75+I75</f>
        <v>0</v>
      </c>
      <c r="M75" s="73"/>
      <c r="N75" s="120">
        <v>0</v>
      </c>
      <c r="O75" s="167">
        <f>'Info &amp; Totals'!P17*0.1*35</f>
        <v>0</v>
      </c>
      <c r="P75" s="115">
        <f aca="true" t="shared" si="36" ref="P75:P80">N75*O75</f>
        <v>0</v>
      </c>
      <c r="Q75" s="118">
        <v>0</v>
      </c>
      <c r="R75" s="121">
        <v>0</v>
      </c>
      <c r="S75" s="209">
        <f aca="true" t="shared" si="37" ref="S75:S80">Q75*R75</f>
        <v>0</v>
      </c>
      <c r="T75" s="117">
        <f aca="true" t="shared" si="38" ref="T75:T80">N75+Q75</f>
        <v>0</v>
      </c>
      <c r="U75" s="118" t="s">
        <v>17</v>
      </c>
      <c r="V75" s="119">
        <f aca="true" t="shared" si="39" ref="V75:V80">P75+S75</f>
        <v>0</v>
      </c>
    </row>
    <row r="76" spans="2:22" ht="15">
      <c r="B76" s="112"/>
      <c r="C76" s="113" t="s">
        <v>117</v>
      </c>
      <c r="D76" s="148">
        <v>0</v>
      </c>
      <c r="E76" s="176">
        <v>200</v>
      </c>
      <c r="F76" s="115">
        <f t="shared" si="32"/>
        <v>0</v>
      </c>
      <c r="G76" s="148">
        <v>0</v>
      </c>
      <c r="H76" s="92">
        <v>0</v>
      </c>
      <c r="I76" s="209">
        <f t="shared" si="33"/>
        <v>0</v>
      </c>
      <c r="J76" s="117">
        <f t="shared" si="34"/>
        <v>0</v>
      </c>
      <c r="K76" s="118" t="s">
        <v>17</v>
      </c>
      <c r="L76" s="119">
        <f t="shared" si="35"/>
        <v>0</v>
      </c>
      <c r="N76" s="151">
        <v>0</v>
      </c>
      <c r="O76" s="176">
        <v>200</v>
      </c>
      <c r="P76" s="115">
        <f t="shared" si="36"/>
        <v>0</v>
      </c>
      <c r="Q76" s="153">
        <v>0</v>
      </c>
      <c r="R76" s="121">
        <v>0</v>
      </c>
      <c r="S76" s="209">
        <f t="shared" si="37"/>
        <v>0</v>
      </c>
      <c r="T76" s="117">
        <f t="shared" si="38"/>
        <v>0</v>
      </c>
      <c r="U76" s="118" t="s">
        <v>17</v>
      </c>
      <c r="V76" s="119">
        <f t="shared" si="39"/>
        <v>0</v>
      </c>
    </row>
    <row r="77" spans="2:22" ht="15">
      <c r="B77" s="112"/>
      <c r="C77" s="113" t="s">
        <v>24</v>
      </c>
      <c r="D77" s="148">
        <v>0</v>
      </c>
      <c r="E77" s="176">
        <v>200</v>
      </c>
      <c r="F77" s="115">
        <f t="shared" si="32"/>
        <v>0</v>
      </c>
      <c r="G77" s="148">
        <v>0</v>
      </c>
      <c r="H77" s="92">
        <v>0</v>
      </c>
      <c r="I77" s="209">
        <f t="shared" si="33"/>
        <v>0</v>
      </c>
      <c r="J77" s="117">
        <f t="shared" si="34"/>
        <v>0</v>
      </c>
      <c r="K77" s="118" t="s">
        <v>17</v>
      </c>
      <c r="L77" s="119">
        <f t="shared" si="35"/>
        <v>0</v>
      </c>
      <c r="N77" s="151">
        <v>0</v>
      </c>
      <c r="O77" s="176">
        <v>200</v>
      </c>
      <c r="P77" s="115">
        <f t="shared" si="36"/>
        <v>0</v>
      </c>
      <c r="Q77" s="153">
        <v>0</v>
      </c>
      <c r="R77" s="121">
        <v>0</v>
      </c>
      <c r="S77" s="209">
        <f t="shared" si="37"/>
        <v>0</v>
      </c>
      <c r="T77" s="117">
        <f t="shared" si="38"/>
        <v>0</v>
      </c>
      <c r="U77" s="118" t="s">
        <v>17</v>
      </c>
      <c r="V77" s="119">
        <f t="shared" si="39"/>
        <v>0</v>
      </c>
    </row>
    <row r="78" spans="2:22" ht="15">
      <c r="B78" s="112"/>
      <c r="C78" s="113" t="s">
        <v>6</v>
      </c>
      <c r="D78" s="73">
        <v>0</v>
      </c>
      <c r="E78" s="176">
        <v>120</v>
      </c>
      <c r="F78" s="115">
        <f t="shared" si="32"/>
        <v>0</v>
      </c>
      <c r="G78" s="73">
        <v>0</v>
      </c>
      <c r="H78" s="92">
        <v>0</v>
      </c>
      <c r="I78" s="209">
        <f t="shared" si="33"/>
        <v>0</v>
      </c>
      <c r="J78" s="117">
        <f t="shared" si="34"/>
        <v>0</v>
      </c>
      <c r="K78" s="118" t="s">
        <v>17</v>
      </c>
      <c r="L78" s="119">
        <f t="shared" si="35"/>
        <v>0</v>
      </c>
      <c r="N78" s="120">
        <v>0</v>
      </c>
      <c r="O78" s="176">
        <v>120</v>
      </c>
      <c r="P78" s="115">
        <f t="shared" si="36"/>
        <v>0</v>
      </c>
      <c r="Q78" s="118">
        <v>0</v>
      </c>
      <c r="R78" s="121">
        <v>0</v>
      </c>
      <c r="S78" s="209">
        <f t="shared" si="37"/>
        <v>0</v>
      </c>
      <c r="T78" s="117">
        <f t="shared" si="38"/>
        <v>0</v>
      </c>
      <c r="U78" s="118" t="s">
        <v>17</v>
      </c>
      <c r="V78" s="119">
        <f t="shared" si="39"/>
        <v>0</v>
      </c>
    </row>
    <row r="79" spans="2:22" ht="15">
      <c r="B79" s="112"/>
      <c r="C79" s="113" t="s">
        <v>7</v>
      </c>
      <c r="D79" s="73">
        <v>0</v>
      </c>
      <c r="E79" s="176">
        <v>150</v>
      </c>
      <c r="F79" s="115">
        <f t="shared" si="32"/>
        <v>0</v>
      </c>
      <c r="G79" s="73">
        <v>0</v>
      </c>
      <c r="H79" s="92">
        <v>0</v>
      </c>
      <c r="I79" s="209">
        <f t="shared" si="33"/>
        <v>0</v>
      </c>
      <c r="J79" s="117">
        <f t="shared" si="34"/>
        <v>0</v>
      </c>
      <c r="K79" s="118" t="s">
        <v>17</v>
      </c>
      <c r="L79" s="119">
        <f t="shared" si="35"/>
        <v>0</v>
      </c>
      <c r="N79" s="120">
        <v>0</v>
      </c>
      <c r="O79" s="176">
        <v>150</v>
      </c>
      <c r="P79" s="115">
        <f t="shared" si="36"/>
        <v>0</v>
      </c>
      <c r="Q79" s="118">
        <v>0</v>
      </c>
      <c r="R79" s="121">
        <v>0</v>
      </c>
      <c r="S79" s="209">
        <f t="shared" si="37"/>
        <v>0</v>
      </c>
      <c r="T79" s="117">
        <f t="shared" si="38"/>
        <v>0</v>
      </c>
      <c r="U79" s="118" t="s">
        <v>17</v>
      </c>
      <c r="V79" s="119">
        <f t="shared" si="39"/>
        <v>0</v>
      </c>
    </row>
    <row r="80" spans="2:22" ht="15">
      <c r="B80" s="112"/>
      <c r="C80" s="113" t="s">
        <v>213</v>
      </c>
      <c r="D80" s="73">
        <v>0</v>
      </c>
      <c r="E80" s="176">
        <v>150</v>
      </c>
      <c r="F80" s="115">
        <f t="shared" si="32"/>
        <v>0</v>
      </c>
      <c r="G80" s="73">
        <v>0</v>
      </c>
      <c r="H80" s="92">
        <v>0</v>
      </c>
      <c r="I80" s="209">
        <f t="shared" si="33"/>
        <v>0</v>
      </c>
      <c r="J80" s="117">
        <f t="shared" si="34"/>
        <v>0</v>
      </c>
      <c r="K80" s="118" t="s">
        <v>17</v>
      </c>
      <c r="L80" s="119">
        <f t="shared" si="35"/>
        <v>0</v>
      </c>
      <c r="N80" s="120">
        <v>0</v>
      </c>
      <c r="O80" s="176">
        <v>150</v>
      </c>
      <c r="P80" s="115">
        <f t="shared" si="36"/>
        <v>0</v>
      </c>
      <c r="Q80" s="118">
        <v>0</v>
      </c>
      <c r="R80" s="121">
        <v>0</v>
      </c>
      <c r="S80" s="209">
        <f t="shared" si="37"/>
        <v>0</v>
      </c>
      <c r="T80" s="117">
        <f t="shared" si="38"/>
        <v>0</v>
      </c>
      <c r="U80" s="118" t="s">
        <v>17</v>
      </c>
      <c r="V80" s="119">
        <f t="shared" si="39"/>
        <v>0</v>
      </c>
    </row>
    <row r="81" spans="2:22" ht="15.75" thickBot="1">
      <c r="B81" s="112"/>
      <c r="C81" s="147"/>
      <c r="D81" s="148"/>
      <c r="E81" s="149"/>
      <c r="F81" s="116"/>
      <c r="G81" s="148"/>
      <c r="H81" s="274"/>
      <c r="I81" s="116"/>
      <c r="J81" s="148"/>
      <c r="K81" s="148"/>
      <c r="L81" s="150"/>
      <c r="N81" s="151"/>
      <c r="O81" s="152"/>
      <c r="P81" s="116"/>
      <c r="Q81" s="153"/>
      <c r="R81" s="152"/>
      <c r="S81" s="116"/>
      <c r="T81" s="153"/>
      <c r="U81" s="153"/>
      <c r="V81" s="150"/>
    </row>
    <row r="82" spans="2:22" ht="12" customHeight="1" thickBot="1">
      <c r="B82" s="275" t="s">
        <v>44</v>
      </c>
      <c r="C82" s="276"/>
      <c r="D82" s="277"/>
      <c r="E82" s="278"/>
      <c r="F82" s="265">
        <f>SUM(F75:F81)</f>
        <v>0</v>
      </c>
      <c r="G82" s="277"/>
      <c r="H82" s="279"/>
      <c r="I82" s="265">
        <f>SUM(I75:I81)</f>
        <v>0</v>
      </c>
      <c r="J82" s="277"/>
      <c r="K82" s="277"/>
      <c r="L82" s="267">
        <f>SUM(L75:L81)</f>
        <v>0</v>
      </c>
      <c r="N82" s="280"/>
      <c r="O82" s="278"/>
      <c r="P82" s="281">
        <f>SUM(P75:P81)</f>
        <v>0</v>
      </c>
      <c r="Q82" s="277"/>
      <c r="R82" s="278"/>
      <c r="S82" s="281">
        <f>SUM(S75:S81)</f>
        <v>0</v>
      </c>
      <c r="T82" s="277"/>
      <c r="U82" s="277"/>
      <c r="V82" s="282">
        <f>SUM(V75:V81)</f>
        <v>0</v>
      </c>
    </row>
    <row r="83" ht="16.5" thickBot="1" thickTop="1"/>
    <row r="84" spans="2:22" ht="19.5" customHeight="1" thickBot="1" thickTop="1">
      <c r="B84" s="365" t="s">
        <v>272</v>
      </c>
      <c r="C84" s="366"/>
      <c r="D84" s="366"/>
      <c r="E84" s="366"/>
      <c r="F84" s="366"/>
      <c r="G84" s="366"/>
      <c r="H84" s="366"/>
      <c r="I84" s="366"/>
      <c r="J84" s="366"/>
      <c r="K84" s="366"/>
      <c r="L84" s="367"/>
      <c r="N84" s="365" t="s">
        <v>273</v>
      </c>
      <c r="O84" s="366"/>
      <c r="P84" s="366"/>
      <c r="Q84" s="366"/>
      <c r="R84" s="366"/>
      <c r="S84" s="366"/>
      <c r="T84" s="366"/>
      <c r="U84" s="366"/>
      <c r="V84" s="367"/>
    </row>
    <row r="85" spans="2:22" ht="15">
      <c r="B85" s="335" t="s">
        <v>241</v>
      </c>
      <c r="C85" s="337" t="s">
        <v>72</v>
      </c>
      <c r="D85" s="339" t="s">
        <v>29</v>
      </c>
      <c r="E85" s="339"/>
      <c r="F85" s="339"/>
      <c r="G85" s="340" t="s">
        <v>15</v>
      </c>
      <c r="H85" s="340"/>
      <c r="I85" s="340"/>
      <c r="J85" s="340" t="s">
        <v>16</v>
      </c>
      <c r="K85" s="341"/>
      <c r="L85" s="351"/>
      <c r="N85" s="368" t="s">
        <v>29</v>
      </c>
      <c r="O85" s="339"/>
      <c r="P85" s="339"/>
      <c r="Q85" s="340" t="s">
        <v>15</v>
      </c>
      <c r="R85" s="340"/>
      <c r="S85" s="340"/>
      <c r="T85" s="340" t="s">
        <v>16</v>
      </c>
      <c r="U85" s="341"/>
      <c r="V85" s="342"/>
    </row>
    <row r="86" spans="2:22" ht="15.75" thickBot="1">
      <c r="B86" s="336"/>
      <c r="C86" s="338"/>
      <c r="D86" s="241" t="s">
        <v>32</v>
      </c>
      <c r="E86" s="243" t="s">
        <v>43</v>
      </c>
      <c r="F86" s="242" t="s">
        <v>33</v>
      </c>
      <c r="G86" s="241" t="s">
        <v>32</v>
      </c>
      <c r="H86" s="243" t="s">
        <v>43</v>
      </c>
      <c r="I86" s="242" t="s">
        <v>33</v>
      </c>
      <c r="J86" s="241" t="s">
        <v>32</v>
      </c>
      <c r="K86" s="241" t="s">
        <v>43</v>
      </c>
      <c r="L86" s="244" t="s">
        <v>33</v>
      </c>
      <c r="N86" s="245" t="s">
        <v>32</v>
      </c>
      <c r="O86" s="243" t="s">
        <v>43</v>
      </c>
      <c r="P86" s="242" t="s">
        <v>33</v>
      </c>
      <c r="Q86" s="241" t="s">
        <v>32</v>
      </c>
      <c r="R86" s="243" t="s">
        <v>43</v>
      </c>
      <c r="S86" s="242" t="s">
        <v>33</v>
      </c>
      <c r="T86" s="241" t="s">
        <v>32</v>
      </c>
      <c r="U86" s="241" t="s">
        <v>43</v>
      </c>
      <c r="V86" s="244" t="s">
        <v>33</v>
      </c>
    </row>
    <row r="87" spans="2:22" ht="12" customHeight="1" thickBot="1">
      <c r="B87" s="102" t="s">
        <v>111</v>
      </c>
      <c r="C87" s="103"/>
      <c r="D87" s="104"/>
      <c r="E87" s="105"/>
      <c r="F87" s="106"/>
      <c r="G87" s="104"/>
      <c r="H87" s="197"/>
      <c r="I87" s="106"/>
      <c r="J87" s="108"/>
      <c r="K87" s="104"/>
      <c r="L87" s="109"/>
      <c r="N87" s="110"/>
      <c r="O87" s="105"/>
      <c r="P87" s="106"/>
      <c r="Q87" s="104"/>
      <c r="R87" s="107"/>
      <c r="S87" s="106"/>
      <c r="T87" s="108"/>
      <c r="U87" s="104"/>
      <c r="V87" s="111"/>
    </row>
    <row r="88" spans="2:22" ht="12" customHeight="1">
      <c r="B88" s="112" t="s">
        <v>164</v>
      </c>
      <c r="C88" s="113" t="s">
        <v>163</v>
      </c>
      <c r="D88" s="73">
        <v>0</v>
      </c>
      <c r="E88" s="114">
        <v>1200</v>
      </c>
      <c r="F88" s="115">
        <f>D88*E88</f>
        <v>0</v>
      </c>
      <c r="G88" s="73">
        <v>0</v>
      </c>
      <c r="H88" s="92">
        <v>0</v>
      </c>
      <c r="I88" s="209">
        <f>G88*H88</f>
        <v>0</v>
      </c>
      <c r="J88" s="117">
        <f>D88+G88</f>
        <v>0</v>
      </c>
      <c r="K88" s="118" t="s">
        <v>17</v>
      </c>
      <c r="L88" s="119">
        <f>F88+I88</f>
        <v>0</v>
      </c>
      <c r="N88" s="120">
        <v>0</v>
      </c>
      <c r="O88" s="114">
        <v>1200</v>
      </c>
      <c r="P88" s="115">
        <f>N88*O88</f>
        <v>0</v>
      </c>
      <c r="Q88" s="118">
        <v>0</v>
      </c>
      <c r="R88" s="121">
        <v>0</v>
      </c>
      <c r="S88" s="209">
        <f>Q88*R88</f>
        <v>0</v>
      </c>
      <c r="T88" s="117">
        <f>N88+Q88</f>
        <v>0</v>
      </c>
      <c r="U88" s="118" t="s">
        <v>17</v>
      </c>
      <c r="V88" s="119">
        <f>P88+S88</f>
        <v>0</v>
      </c>
    </row>
    <row r="89" spans="2:22" ht="12" customHeight="1">
      <c r="B89" s="112" t="s">
        <v>165</v>
      </c>
      <c r="C89" s="113" t="s">
        <v>161</v>
      </c>
      <c r="D89" s="73">
        <v>0</v>
      </c>
      <c r="E89" s="176">
        <v>1400</v>
      </c>
      <c r="F89" s="115">
        <f>D89*E89</f>
        <v>0</v>
      </c>
      <c r="G89" s="73">
        <v>0</v>
      </c>
      <c r="H89" s="92">
        <v>0</v>
      </c>
      <c r="I89" s="209">
        <f>G89*H89</f>
        <v>0</v>
      </c>
      <c r="J89" s="117">
        <f>D89+G89</f>
        <v>0</v>
      </c>
      <c r="K89" s="118" t="s">
        <v>17</v>
      </c>
      <c r="L89" s="119">
        <f>F89+I89</f>
        <v>0</v>
      </c>
      <c r="N89" s="120">
        <v>0</v>
      </c>
      <c r="O89" s="176">
        <v>1400</v>
      </c>
      <c r="P89" s="115">
        <f>N89*O89</f>
        <v>0</v>
      </c>
      <c r="Q89" s="118">
        <v>0</v>
      </c>
      <c r="R89" s="121">
        <v>0</v>
      </c>
      <c r="S89" s="209">
        <f>Q89*R89</f>
        <v>0</v>
      </c>
      <c r="T89" s="117">
        <f>N89+Q89</f>
        <v>0</v>
      </c>
      <c r="U89" s="118" t="s">
        <v>17</v>
      </c>
      <c r="V89" s="119">
        <f>P89+S89</f>
        <v>0</v>
      </c>
    </row>
    <row r="90" spans="2:22" ht="12" customHeight="1">
      <c r="B90" s="112" t="s">
        <v>166</v>
      </c>
      <c r="C90" s="113" t="s">
        <v>162</v>
      </c>
      <c r="D90" s="73">
        <v>0</v>
      </c>
      <c r="E90" s="176">
        <v>1500</v>
      </c>
      <c r="F90" s="115">
        <f>D90*E90</f>
        <v>0</v>
      </c>
      <c r="G90" s="73">
        <v>0</v>
      </c>
      <c r="H90" s="92">
        <v>0</v>
      </c>
      <c r="I90" s="209">
        <f>G90*H90</f>
        <v>0</v>
      </c>
      <c r="J90" s="117">
        <f>D90+G90</f>
        <v>0</v>
      </c>
      <c r="K90" s="118" t="s">
        <v>17</v>
      </c>
      <c r="L90" s="119">
        <f>F90+I90</f>
        <v>0</v>
      </c>
      <c r="N90" s="120">
        <v>0</v>
      </c>
      <c r="O90" s="176">
        <v>1500</v>
      </c>
      <c r="P90" s="115">
        <f>N90*O90</f>
        <v>0</v>
      </c>
      <c r="Q90" s="118">
        <v>0</v>
      </c>
      <c r="R90" s="121">
        <v>0</v>
      </c>
      <c r="S90" s="209">
        <f>Q90*R90</f>
        <v>0</v>
      </c>
      <c r="T90" s="117">
        <f>N90+Q90</f>
        <v>0</v>
      </c>
      <c r="U90" s="118" t="s">
        <v>17</v>
      </c>
      <c r="V90" s="119">
        <f>P90+S90</f>
        <v>0</v>
      </c>
    </row>
    <row r="91" spans="2:22" ht="12" customHeight="1" thickBot="1">
      <c r="B91" s="112"/>
      <c r="C91" s="113"/>
      <c r="E91" s="114"/>
      <c r="F91" s="115"/>
      <c r="I91" s="116"/>
      <c r="J91" s="117"/>
      <c r="K91" s="118"/>
      <c r="L91" s="119"/>
      <c r="N91" s="120"/>
      <c r="O91" s="114"/>
      <c r="P91" s="115"/>
      <c r="Q91" s="118"/>
      <c r="R91" s="121"/>
      <c r="S91" s="116"/>
      <c r="T91" s="117"/>
      <c r="U91" s="118"/>
      <c r="V91" s="119"/>
    </row>
    <row r="92" spans="2:22" ht="12" customHeight="1" thickBot="1">
      <c r="B92" s="125" t="s">
        <v>113</v>
      </c>
      <c r="C92" s="126"/>
      <c r="D92" s="127">
        <f>SUM(D88:D91)</f>
        <v>0</v>
      </c>
      <c r="E92" s="128"/>
      <c r="F92" s="129"/>
      <c r="G92" s="127">
        <f>SUM(G88:G91)</f>
        <v>0</v>
      </c>
      <c r="H92" s="219"/>
      <c r="I92" s="129"/>
      <c r="J92" s="127">
        <f>SUM(J88:J91)</f>
        <v>0</v>
      </c>
      <c r="K92" s="131"/>
      <c r="L92" s="132"/>
      <c r="N92" s="133">
        <f>SUM(N88:N91)</f>
        <v>0</v>
      </c>
      <c r="O92" s="128"/>
      <c r="P92" s="129"/>
      <c r="Q92" s="127">
        <f>SUM(Q88:Q91)</f>
        <v>0</v>
      </c>
      <c r="R92" s="130"/>
      <c r="S92" s="129"/>
      <c r="T92" s="127">
        <f>SUM(T88:T91)</f>
        <v>0</v>
      </c>
      <c r="U92" s="131"/>
      <c r="V92" s="134"/>
    </row>
    <row r="93" spans="2:22" ht="12" customHeight="1" thickBot="1">
      <c r="B93" s="135" t="s">
        <v>112</v>
      </c>
      <c r="C93" s="136"/>
      <c r="D93" s="137"/>
      <c r="E93" s="138"/>
      <c r="F93" s="139"/>
      <c r="G93" s="140"/>
      <c r="H93" s="227"/>
      <c r="I93" s="139"/>
      <c r="J93" s="142"/>
      <c r="K93" s="143"/>
      <c r="L93" s="144"/>
      <c r="N93" s="145"/>
      <c r="O93" s="138"/>
      <c r="P93" s="139"/>
      <c r="Q93" s="140"/>
      <c r="R93" s="141"/>
      <c r="S93" s="139"/>
      <c r="T93" s="142"/>
      <c r="U93" s="143"/>
      <c r="V93" s="146"/>
    </row>
    <row r="94" spans="2:22" ht="12" customHeight="1">
      <c r="B94" s="112"/>
      <c r="C94" s="113" t="s">
        <v>65</v>
      </c>
      <c r="D94" s="73">
        <v>0</v>
      </c>
      <c r="E94" s="114">
        <v>100</v>
      </c>
      <c r="F94" s="115">
        <f>D94*E94</f>
        <v>0</v>
      </c>
      <c r="G94" s="73">
        <v>0</v>
      </c>
      <c r="H94" s="92">
        <v>0</v>
      </c>
      <c r="I94" s="209">
        <f>G94*H94</f>
        <v>0</v>
      </c>
      <c r="J94" s="117">
        <f>D94+G94</f>
        <v>0</v>
      </c>
      <c r="K94" s="118" t="s">
        <v>17</v>
      </c>
      <c r="L94" s="119">
        <f>F94+I94</f>
        <v>0</v>
      </c>
      <c r="N94" s="120">
        <v>0</v>
      </c>
      <c r="O94" s="114">
        <v>100</v>
      </c>
      <c r="P94" s="115">
        <f>N94*O94</f>
        <v>0</v>
      </c>
      <c r="Q94" s="118">
        <v>0</v>
      </c>
      <c r="R94" s="121">
        <v>0</v>
      </c>
      <c r="S94" s="209">
        <f>Q94*R94</f>
        <v>0</v>
      </c>
      <c r="T94" s="117">
        <f>N94+Q94</f>
        <v>0</v>
      </c>
      <c r="U94" s="118" t="s">
        <v>17</v>
      </c>
      <c r="V94" s="119">
        <f>P94+S94</f>
        <v>0</v>
      </c>
    </row>
    <row r="95" spans="2:22" ht="12" customHeight="1">
      <c r="B95" s="112"/>
      <c r="C95" s="113" t="s">
        <v>22</v>
      </c>
      <c r="D95" s="73">
        <v>0</v>
      </c>
      <c r="E95" s="176">
        <v>150</v>
      </c>
      <c r="F95" s="115">
        <f>D95*E95</f>
        <v>0</v>
      </c>
      <c r="G95" s="73">
        <v>0</v>
      </c>
      <c r="H95" s="92">
        <v>0</v>
      </c>
      <c r="I95" s="209">
        <f>G95*H95</f>
        <v>0</v>
      </c>
      <c r="J95" s="117">
        <f>D95+G95</f>
        <v>0</v>
      </c>
      <c r="K95" s="118" t="s">
        <v>17</v>
      </c>
      <c r="L95" s="119">
        <f>F95+I95</f>
        <v>0</v>
      </c>
      <c r="N95" s="120">
        <v>0</v>
      </c>
      <c r="O95" s="176">
        <v>150</v>
      </c>
      <c r="P95" s="115">
        <f>N95*O95</f>
        <v>0</v>
      </c>
      <c r="Q95" s="118">
        <v>0</v>
      </c>
      <c r="R95" s="121">
        <v>0</v>
      </c>
      <c r="S95" s="209">
        <f>Q95*R95</f>
        <v>0</v>
      </c>
      <c r="T95" s="117">
        <f>N95+Q95</f>
        <v>0</v>
      </c>
      <c r="U95" s="118" t="s">
        <v>17</v>
      </c>
      <c r="V95" s="119">
        <f>P95+S95</f>
        <v>0</v>
      </c>
    </row>
    <row r="96" spans="2:22" ht="12" customHeight="1" thickBot="1">
      <c r="B96" s="112"/>
      <c r="C96" s="147"/>
      <c r="D96" s="148"/>
      <c r="E96" s="149"/>
      <c r="F96" s="116"/>
      <c r="G96" s="148"/>
      <c r="H96" s="274"/>
      <c r="I96" s="116"/>
      <c r="J96" s="148"/>
      <c r="K96" s="148"/>
      <c r="L96" s="150"/>
      <c r="N96" s="151"/>
      <c r="O96" s="152"/>
      <c r="P96" s="116"/>
      <c r="Q96" s="153"/>
      <c r="R96" s="152"/>
      <c r="S96" s="116"/>
      <c r="T96" s="153"/>
      <c r="U96" s="153"/>
      <c r="V96" s="150"/>
    </row>
    <row r="97" spans="2:22" ht="12" customHeight="1" thickBot="1">
      <c r="B97" s="154" t="s">
        <v>23</v>
      </c>
      <c r="C97" s="155"/>
      <c r="D97" s="156"/>
      <c r="E97" s="157"/>
      <c r="F97" s="158">
        <f>SUM(F88:F96)</f>
        <v>0</v>
      </c>
      <c r="G97" s="156"/>
      <c r="H97" s="187"/>
      <c r="I97" s="158">
        <f>SUM(I88:I96)</f>
        <v>0</v>
      </c>
      <c r="J97" s="156"/>
      <c r="K97" s="156"/>
      <c r="L97" s="159">
        <f>SUM(L88:L96)</f>
        <v>0</v>
      </c>
      <c r="N97" s="160"/>
      <c r="O97" s="157"/>
      <c r="P97" s="158">
        <f>SUM(P88:P96)</f>
        <v>0</v>
      </c>
      <c r="Q97" s="156"/>
      <c r="R97" s="157"/>
      <c r="S97" s="158">
        <f>SUM(S88:S96)</f>
        <v>0</v>
      </c>
      <c r="T97" s="156"/>
      <c r="U97" s="156"/>
      <c r="V97" s="159">
        <f>SUM(V88:V96)</f>
        <v>0</v>
      </c>
    </row>
    <row r="98" spans="2:22" ht="12" customHeight="1" thickTop="1">
      <c r="B98" s="248"/>
      <c r="C98" s="249"/>
      <c r="D98" s="250"/>
      <c r="E98" s="251"/>
      <c r="F98" s="251"/>
      <c r="G98" s="250"/>
      <c r="H98" s="252"/>
      <c r="I98" s="251"/>
      <c r="J98" s="250"/>
      <c r="K98" s="250"/>
      <c r="L98" s="251"/>
      <c r="M98" s="253"/>
      <c r="N98" s="250"/>
      <c r="O98" s="251"/>
      <c r="P98" s="251"/>
      <c r="Q98" s="250"/>
      <c r="R98" s="251"/>
      <c r="S98" s="251"/>
      <c r="T98" s="250"/>
      <c r="U98" s="250"/>
      <c r="V98" s="251"/>
    </row>
    <row r="99" spans="2:22" ht="12" customHeight="1">
      <c r="B99" s="8" t="s">
        <v>200</v>
      </c>
      <c r="C99" s="249"/>
      <c r="D99" s="250"/>
      <c r="E99" s="251"/>
      <c r="F99" s="251"/>
      <c r="G99" s="250"/>
      <c r="H99" s="252"/>
      <c r="I99" s="251"/>
      <c r="J99" s="250"/>
      <c r="K99" s="250"/>
      <c r="L99" s="251"/>
      <c r="M99" s="253"/>
      <c r="N99" s="250"/>
      <c r="O99" s="251"/>
      <c r="P99" s="251"/>
      <c r="Q99" s="250"/>
      <c r="R99" s="251"/>
      <c r="S99" s="251"/>
      <c r="T99" s="250"/>
      <c r="U99" s="250"/>
      <c r="V99" s="251"/>
    </row>
    <row r="100" spans="2:22" ht="12" customHeight="1">
      <c r="B100" s="303" t="s">
        <v>222</v>
      </c>
      <c r="C100" s="249"/>
      <c r="D100" s="250"/>
      <c r="E100" s="251"/>
      <c r="F100" s="251"/>
      <c r="G100" s="250"/>
      <c r="H100" s="252"/>
      <c r="I100" s="251"/>
      <c r="J100" s="250"/>
      <c r="K100" s="250"/>
      <c r="L100" s="251"/>
      <c r="M100" s="253"/>
      <c r="N100" s="250"/>
      <c r="O100" s="251"/>
      <c r="P100" s="251"/>
      <c r="Q100" s="250"/>
      <c r="R100" s="251"/>
      <c r="S100" s="251"/>
      <c r="T100" s="250"/>
      <c r="U100" s="250"/>
      <c r="V100" s="251"/>
    </row>
    <row r="101" spans="2:22" ht="12" customHeight="1">
      <c r="B101" s="248"/>
      <c r="C101" s="249"/>
      <c r="D101" s="250"/>
      <c r="E101" s="251"/>
      <c r="F101" s="251"/>
      <c r="G101" s="250"/>
      <c r="H101" s="252"/>
      <c r="I101" s="251"/>
      <c r="J101" s="250"/>
      <c r="K101" s="250"/>
      <c r="L101" s="251"/>
      <c r="M101" s="253"/>
      <c r="N101" s="250"/>
      <c r="O101" s="251"/>
      <c r="P101" s="251"/>
      <c r="Q101" s="250"/>
      <c r="R101" s="251"/>
      <c r="S101" s="251"/>
      <c r="T101" s="250"/>
      <c r="U101" s="250"/>
      <c r="V101" s="251"/>
    </row>
    <row r="102" spans="2:22" ht="12" customHeight="1">
      <c r="B102" s="13" t="s">
        <v>249</v>
      </c>
      <c r="C102" s="65">
        <f>'Info &amp; Totals'!$B$1</f>
        <v>0</v>
      </c>
      <c r="D102" s="18"/>
      <c r="E102" s="83"/>
      <c r="F102" s="83"/>
      <c r="G102" s="18"/>
      <c r="H102" s="173"/>
      <c r="I102" s="83"/>
      <c r="J102" s="18"/>
      <c r="K102" s="18"/>
      <c r="N102" s="84" t="s">
        <v>249</v>
      </c>
      <c r="O102" s="85"/>
      <c r="P102" s="86"/>
      <c r="Q102" s="86"/>
      <c r="R102" s="86">
        <f>E102</f>
        <v>0</v>
      </c>
      <c r="S102" s="85"/>
      <c r="T102" s="87"/>
      <c r="U102" s="87"/>
      <c r="V102" s="88"/>
    </row>
    <row r="103" spans="2:22" ht="12" customHeight="1">
      <c r="B103" s="13" t="s">
        <v>248</v>
      </c>
      <c r="C103" s="65">
        <f>'Info &amp; Totals'!$B$2</f>
        <v>0</v>
      </c>
      <c r="D103" s="18"/>
      <c r="E103" s="83"/>
      <c r="F103" s="83"/>
      <c r="G103" s="18"/>
      <c r="H103" s="173"/>
      <c r="I103" s="83"/>
      <c r="J103" s="18"/>
      <c r="K103" s="18"/>
      <c r="N103" s="84" t="s">
        <v>248</v>
      </c>
      <c r="O103" s="85"/>
      <c r="P103" s="86"/>
      <c r="Q103" s="86"/>
      <c r="R103" s="86">
        <f>E103</f>
        <v>0</v>
      </c>
      <c r="S103" s="85"/>
      <c r="T103" s="87"/>
      <c r="U103" s="87"/>
      <c r="V103" s="88"/>
    </row>
    <row r="104" spans="2:22" ht="12" customHeight="1">
      <c r="B104" s="13" t="s">
        <v>74</v>
      </c>
      <c r="C104" s="65">
        <f>'Info &amp; Totals'!$B$3</f>
        <v>0</v>
      </c>
      <c r="D104" s="18"/>
      <c r="E104" s="83"/>
      <c r="F104" s="83"/>
      <c r="G104" s="18"/>
      <c r="H104" s="173"/>
      <c r="I104" s="83"/>
      <c r="J104" s="18"/>
      <c r="K104" s="18"/>
      <c r="N104" s="84" t="s">
        <v>74</v>
      </c>
      <c r="O104" s="85"/>
      <c r="P104" s="86"/>
      <c r="Q104" s="86"/>
      <c r="R104" s="86">
        <f>E104</f>
        <v>0</v>
      </c>
      <c r="S104" s="85"/>
      <c r="T104" s="87"/>
      <c r="U104" s="87"/>
      <c r="V104" s="88"/>
    </row>
    <row r="105" spans="2:22" ht="12" customHeight="1">
      <c r="B105" s="13" t="s">
        <v>69</v>
      </c>
      <c r="C105" s="90">
        <f>'Info &amp; Totals'!$B$4</f>
        <v>0</v>
      </c>
      <c r="D105" s="18"/>
      <c r="E105" s="83"/>
      <c r="F105" s="83"/>
      <c r="G105" s="18"/>
      <c r="H105" s="173"/>
      <c r="I105" s="83"/>
      <c r="J105" s="18"/>
      <c r="K105" s="18"/>
      <c r="N105" s="84" t="s">
        <v>69</v>
      </c>
      <c r="O105" s="85"/>
      <c r="P105" s="91"/>
      <c r="Q105" s="91"/>
      <c r="R105" s="91">
        <f>E105</f>
        <v>0</v>
      </c>
      <c r="S105" s="85"/>
      <c r="T105" s="87"/>
      <c r="U105" s="87"/>
      <c r="V105" s="88"/>
    </row>
    <row r="106" ht="12" customHeight="1" thickBot="1"/>
    <row r="107" spans="2:22" ht="21" customHeight="1" thickBot="1" thickTop="1">
      <c r="B107" s="365" t="s">
        <v>274</v>
      </c>
      <c r="C107" s="366"/>
      <c r="D107" s="366"/>
      <c r="E107" s="366"/>
      <c r="F107" s="366"/>
      <c r="G107" s="366"/>
      <c r="H107" s="366"/>
      <c r="I107" s="366"/>
      <c r="J107" s="366"/>
      <c r="K107" s="366"/>
      <c r="L107" s="367"/>
      <c r="N107" s="365" t="s">
        <v>275</v>
      </c>
      <c r="O107" s="366"/>
      <c r="P107" s="366"/>
      <c r="Q107" s="366"/>
      <c r="R107" s="366"/>
      <c r="S107" s="366"/>
      <c r="T107" s="366"/>
      <c r="U107" s="366"/>
      <c r="V107" s="367"/>
    </row>
    <row r="108" spans="2:22" ht="15">
      <c r="B108" s="335" t="s">
        <v>241</v>
      </c>
      <c r="C108" s="343" t="s">
        <v>72</v>
      </c>
      <c r="D108" s="339" t="s">
        <v>29</v>
      </c>
      <c r="E108" s="339"/>
      <c r="F108" s="339"/>
      <c r="G108" s="340" t="s">
        <v>15</v>
      </c>
      <c r="H108" s="340"/>
      <c r="I108" s="340"/>
      <c r="J108" s="340" t="s">
        <v>16</v>
      </c>
      <c r="K108" s="341"/>
      <c r="L108" s="351"/>
      <c r="N108" s="368" t="s">
        <v>29</v>
      </c>
      <c r="O108" s="339"/>
      <c r="P108" s="339"/>
      <c r="Q108" s="340" t="s">
        <v>15</v>
      </c>
      <c r="R108" s="340"/>
      <c r="S108" s="340"/>
      <c r="T108" s="340" t="s">
        <v>16</v>
      </c>
      <c r="U108" s="341"/>
      <c r="V108" s="342"/>
    </row>
    <row r="109" spans="2:22" ht="15.75" thickBot="1">
      <c r="B109" s="336"/>
      <c r="C109" s="344"/>
      <c r="D109" s="96" t="s">
        <v>32</v>
      </c>
      <c r="E109" s="97" t="s">
        <v>43</v>
      </c>
      <c r="F109" s="98" t="s">
        <v>33</v>
      </c>
      <c r="G109" s="96" t="s">
        <v>32</v>
      </c>
      <c r="H109" s="97" t="s">
        <v>43</v>
      </c>
      <c r="I109" s="98" t="s">
        <v>33</v>
      </c>
      <c r="J109" s="96" t="s">
        <v>32</v>
      </c>
      <c r="K109" s="96" t="s">
        <v>43</v>
      </c>
      <c r="L109" s="99" t="s">
        <v>33</v>
      </c>
      <c r="N109" s="100" t="s">
        <v>32</v>
      </c>
      <c r="O109" s="97" t="s">
        <v>43</v>
      </c>
      <c r="P109" s="98" t="s">
        <v>33</v>
      </c>
      <c r="Q109" s="96" t="s">
        <v>32</v>
      </c>
      <c r="R109" s="97" t="s">
        <v>43</v>
      </c>
      <c r="S109" s="98" t="s">
        <v>33</v>
      </c>
      <c r="T109" s="96" t="s">
        <v>32</v>
      </c>
      <c r="U109" s="96" t="s">
        <v>43</v>
      </c>
      <c r="V109" s="101" t="s">
        <v>33</v>
      </c>
    </row>
    <row r="110" spans="2:22" ht="12" customHeight="1" thickBot="1">
      <c r="B110" s="174" t="s">
        <v>111</v>
      </c>
      <c r="C110" s="103"/>
      <c r="D110" s="104"/>
      <c r="E110" s="105"/>
      <c r="F110" s="106"/>
      <c r="G110" s="104"/>
      <c r="H110" s="197"/>
      <c r="I110" s="106"/>
      <c r="J110" s="108"/>
      <c r="K110" s="104"/>
      <c r="L110" s="109"/>
      <c r="N110" s="110"/>
      <c r="O110" s="105"/>
      <c r="P110" s="106"/>
      <c r="Q110" s="104"/>
      <c r="R110" s="107"/>
      <c r="S110" s="106"/>
      <c r="T110" s="108"/>
      <c r="U110" s="104"/>
      <c r="V110" s="111"/>
    </row>
    <row r="111" spans="2:22" ht="12" customHeight="1">
      <c r="B111" s="112" t="s">
        <v>167</v>
      </c>
      <c r="C111" s="113" t="s">
        <v>116</v>
      </c>
      <c r="D111" s="118">
        <v>0</v>
      </c>
      <c r="E111" s="114">
        <v>1200</v>
      </c>
      <c r="F111" s="115">
        <f>D111*E111</f>
        <v>0</v>
      </c>
      <c r="G111" s="118">
        <v>0</v>
      </c>
      <c r="H111" s="246">
        <v>0</v>
      </c>
      <c r="I111" s="209">
        <f>G111*H111</f>
        <v>0</v>
      </c>
      <c r="J111" s="117">
        <f>D111+G111</f>
        <v>0</v>
      </c>
      <c r="K111" s="118" t="s">
        <v>17</v>
      </c>
      <c r="L111" s="119">
        <f>F111+I111</f>
        <v>0</v>
      </c>
      <c r="N111" s="120">
        <v>0</v>
      </c>
      <c r="O111" s="114">
        <v>1200</v>
      </c>
      <c r="P111" s="115">
        <f>N111*O111</f>
        <v>0</v>
      </c>
      <c r="Q111" s="118">
        <v>0</v>
      </c>
      <c r="R111" s="121">
        <v>0</v>
      </c>
      <c r="S111" s="209">
        <f>Q111*R111</f>
        <v>0</v>
      </c>
      <c r="T111" s="117">
        <f>N111+Q111</f>
        <v>0</v>
      </c>
      <c r="U111" s="118" t="s">
        <v>17</v>
      </c>
      <c r="V111" s="119">
        <f>P111+S111</f>
        <v>0</v>
      </c>
    </row>
    <row r="112" spans="2:22" ht="12" customHeight="1">
      <c r="B112" s="112" t="s">
        <v>168</v>
      </c>
      <c r="C112" s="113" t="s">
        <v>119</v>
      </c>
      <c r="D112" s="118">
        <v>0</v>
      </c>
      <c r="E112" s="114">
        <v>1200</v>
      </c>
      <c r="F112" s="115">
        <f>D112*E112</f>
        <v>0</v>
      </c>
      <c r="G112" s="118">
        <v>0</v>
      </c>
      <c r="H112" s="246">
        <v>0</v>
      </c>
      <c r="I112" s="209">
        <f>G112*H112</f>
        <v>0</v>
      </c>
      <c r="J112" s="117">
        <f>D112+G112</f>
        <v>0</v>
      </c>
      <c r="K112" s="118" t="s">
        <v>17</v>
      </c>
      <c r="L112" s="119">
        <f>F112+I112</f>
        <v>0</v>
      </c>
      <c r="N112" s="120">
        <v>0</v>
      </c>
      <c r="O112" s="114">
        <v>1200</v>
      </c>
      <c r="P112" s="115">
        <f>N112*O112</f>
        <v>0</v>
      </c>
      <c r="Q112" s="118">
        <v>0</v>
      </c>
      <c r="R112" s="121">
        <v>0</v>
      </c>
      <c r="S112" s="209">
        <f>Q112*R112</f>
        <v>0</v>
      </c>
      <c r="T112" s="117">
        <f>N112+Q112</f>
        <v>0</v>
      </c>
      <c r="U112" s="118" t="s">
        <v>17</v>
      </c>
      <c r="V112" s="119">
        <f>P112+S112</f>
        <v>0</v>
      </c>
    </row>
    <row r="113" spans="2:22" ht="12" customHeight="1">
      <c r="B113" s="112" t="s">
        <v>169</v>
      </c>
      <c r="C113" s="113" t="s">
        <v>120</v>
      </c>
      <c r="D113" s="118">
        <v>0</v>
      </c>
      <c r="E113" s="114">
        <v>1500</v>
      </c>
      <c r="F113" s="115">
        <f>D113*E113</f>
        <v>0</v>
      </c>
      <c r="G113" s="118">
        <v>0</v>
      </c>
      <c r="H113" s="246">
        <v>0</v>
      </c>
      <c r="I113" s="209">
        <f>G113*H113</f>
        <v>0</v>
      </c>
      <c r="J113" s="117">
        <f>D113+G113</f>
        <v>0</v>
      </c>
      <c r="K113" s="118" t="s">
        <v>17</v>
      </c>
      <c r="L113" s="119">
        <f>F113+I113</f>
        <v>0</v>
      </c>
      <c r="N113" s="120">
        <v>0</v>
      </c>
      <c r="O113" s="114">
        <v>1500</v>
      </c>
      <c r="P113" s="115">
        <f>N113*O113</f>
        <v>0</v>
      </c>
      <c r="Q113" s="118">
        <v>0</v>
      </c>
      <c r="R113" s="121">
        <v>0</v>
      </c>
      <c r="S113" s="209">
        <f>Q113*R113</f>
        <v>0</v>
      </c>
      <c r="T113" s="117">
        <f>N113+Q113</f>
        <v>0</v>
      </c>
      <c r="U113" s="118" t="s">
        <v>17</v>
      </c>
      <c r="V113" s="119">
        <f>P113+S113</f>
        <v>0</v>
      </c>
    </row>
    <row r="114" spans="2:22" ht="12" customHeight="1">
      <c r="B114" s="112" t="s">
        <v>189</v>
      </c>
      <c r="C114" s="122" t="s">
        <v>118</v>
      </c>
      <c r="D114" s="186">
        <v>0</v>
      </c>
      <c r="E114" s="114">
        <v>1500</v>
      </c>
      <c r="F114" s="115">
        <f>D114*E114</f>
        <v>0</v>
      </c>
      <c r="G114" s="118">
        <v>0</v>
      </c>
      <c r="H114" s="246">
        <v>0</v>
      </c>
      <c r="I114" s="209">
        <f>G114*H114</f>
        <v>0</v>
      </c>
      <c r="J114" s="117">
        <f>D114+G114</f>
        <v>0</v>
      </c>
      <c r="K114" s="118" t="s">
        <v>17</v>
      </c>
      <c r="L114" s="119">
        <f>F114+I114</f>
        <v>0</v>
      </c>
      <c r="N114" s="120">
        <v>0</v>
      </c>
      <c r="O114" s="114">
        <v>1500</v>
      </c>
      <c r="P114" s="115">
        <f>N114*O114</f>
        <v>0</v>
      </c>
      <c r="Q114" s="118">
        <v>0</v>
      </c>
      <c r="R114" s="121">
        <v>0</v>
      </c>
      <c r="S114" s="209">
        <f>Q114*R114</f>
        <v>0</v>
      </c>
      <c r="T114" s="117">
        <f>N114+Q114</f>
        <v>0</v>
      </c>
      <c r="U114" s="118" t="s">
        <v>17</v>
      </c>
      <c r="V114" s="119">
        <f>P114+S114</f>
        <v>0</v>
      </c>
    </row>
    <row r="115" spans="2:22" ht="12" customHeight="1" thickBot="1">
      <c r="B115" s="112"/>
      <c r="C115" s="122"/>
      <c r="D115" s="123"/>
      <c r="E115" s="114"/>
      <c r="F115" s="115"/>
      <c r="G115" s="118"/>
      <c r="H115" s="246"/>
      <c r="I115" s="116"/>
      <c r="J115" s="117"/>
      <c r="K115" s="118"/>
      <c r="L115" s="119"/>
      <c r="N115" s="124"/>
      <c r="O115" s="114"/>
      <c r="P115" s="115"/>
      <c r="Q115" s="118"/>
      <c r="R115" s="121"/>
      <c r="S115" s="116"/>
      <c r="T115" s="117"/>
      <c r="U115" s="118"/>
      <c r="V115" s="119"/>
    </row>
    <row r="116" spans="2:22" ht="12" customHeight="1" thickBot="1">
      <c r="B116" s="178" t="s">
        <v>113</v>
      </c>
      <c r="C116" s="126"/>
      <c r="D116" s="127">
        <f>SUM(D111:D115)</f>
        <v>0</v>
      </c>
      <c r="E116" s="128"/>
      <c r="F116" s="129"/>
      <c r="G116" s="127">
        <f>SUM(G111:G115)</f>
        <v>0</v>
      </c>
      <c r="H116" s="219"/>
      <c r="I116" s="129"/>
      <c r="J116" s="127">
        <f>SUM(J111:J115)</f>
        <v>0</v>
      </c>
      <c r="K116" s="131"/>
      <c r="L116" s="132"/>
      <c r="N116" s="133">
        <f>SUM(N111:N115)</f>
        <v>0</v>
      </c>
      <c r="O116" s="128"/>
      <c r="P116" s="129"/>
      <c r="Q116" s="127">
        <f>SUM(Q111:Q115)</f>
        <v>0</v>
      </c>
      <c r="R116" s="130"/>
      <c r="S116" s="129"/>
      <c r="T116" s="127">
        <f>SUM(T111:T115)</f>
        <v>0</v>
      </c>
      <c r="U116" s="131"/>
      <c r="V116" s="134"/>
    </row>
    <row r="117" spans="2:22" ht="12" customHeight="1" thickBot="1">
      <c r="B117" s="283" t="s">
        <v>112</v>
      </c>
      <c r="C117" s="136"/>
      <c r="D117" s="137"/>
      <c r="E117" s="138"/>
      <c r="F117" s="139"/>
      <c r="G117" s="140"/>
      <c r="H117" s="227"/>
      <c r="I117" s="139"/>
      <c r="J117" s="142"/>
      <c r="K117" s="143"/>
      <c r="L117" s="144"/>
      <c r="N117" s="145"/>
      <c r="O117" s="138"/>
      <c r="P117" s="139"/>
      <c r="Q117" s="140"/>
      <c r="R117" s="141"/>
      <c r="S117" s="139"/>
      <c r="T117" s="142"/>
      <c r="U117" s="143"/>
      <c r="V117" s="146"/>
    </row>
    <row r="118" spans="2:22" ht="12" customHeight="1">
      <c r="B118" s="112"/>
      <c r="C118" s="113" t="s">
        <v>122</v>
      </c>
      <c r="D118" s="118">
        <v>0</v>
      </c>
      <c r="E118" s="114">
        <v>200</v>
      </c>
      <c r="F118" s="115">
        <f aca="true" t="shared" si="40" ref="F118:F123">D118*E118</f>
        <v>0</v>
      </c>
      <c r="G118" s="118">
        <v>0</v>
      </c>
      <c r="H118" s="246">
        <v>0</v>
      </c>
      <c r="I118" s="209">
        <f aca="true" t="shared" si="41" ref="I118:I123">G118*H118</f>
        <v>0</v>
      </c>
      <c r="J118" s="117">
        <f aca="true" t="shared" si="42" ref="J118:J123">D118+G118</f>
        <v>0</v>
      </c>
      <c r="K118" s="118" t="s">
        <v>17</v>
      </c>
      <c r="L118" s="119">
        <f aca="true" t="shared" si="43" ref="L118:L123">F118+I118</f>
        <v>0</v>
      </c>
      <c r="N118" s="120">
        <v>0</v>
      </c>
      <c r="O118" s="114">
        <v>200</v>
      </c>
      <c r="P118" s="115">
        <f aca="true" t="shared" si="44" ref="P118:P123">N118*O118</f>
        <v>0</v>
      </c>
      <c r="Q118" s="118">
        <v>0</v>
      </c>
      <c r="R118" s="121">
        <v>0</v>
      </c>
      <c r="S118" s="209">
        <f aca="true" t="shared" si="45" ref="S118:S123">Q118*R118</f>
        <v>0</v>
      </c>
      <c r="T118" s="117">
        <f aca="true" t="shared" si="46" ref="T118:T123">N118+Q118</f>
        <v>0</v>
      </c>
      <c r="U118" s="118" t="s">
        <v>17</v>
      </c>
      <c r="V118" s="119">
        <f aca="true" t="shared" si="47" ref="V118:V123">P118+S118</f>
        <v>0</v>
      </c>
    </row>
    <row r="119" spans="2:22" ht="12" customHeight="1">
      <c r="B119" s="112"/>
      <c r="C119" s="113" t="s">
        <v>121</v>
      </c>
      <c r="D119" s="118">
        <v>0</v>
      </c>
      <c r="E119" s="114">
        <v>120</v>
      </c>
      <c r="F119" s="115">
        <f t="shared" si="40"/>
        <v>0</v>
      </c>
      <c r="G119" s="118">
        <v>0</v>
      </c>
      <c r="H119" s="246">
        <v>0</v>
      </c>
      <c r="I119" s="209">
        <f t="shared" si="41"/>
        <v>0</v>
      </c>
      <c r="J119" s="117">
        <f t="shared" si="42"/>
        <v>0</v>
      </c>
      <c r="K119" s="118" t="s">
        <v>17</v>
      </c>
      <c r="L119" s="119">
        <f t="shared" si="43"/>
        <v>0</v>
      </c>
      <c r="N119" s="120">
        <v>0</v>
      </c>
      <c r="O119" s="114">
        <v>120</v>
      </c>
      <c r="P119" s="115">
        <f t="shared" si="44"/>
        <v>0</v>
      </c>
      <c r="Q119" s="118">
        <v>0</v>
      </c>
      <c r="R119" s="121">
        <v>0</v>
      </c>
      <c r="S119" s="209">
        <f t="shared" si="45"/>
        <v>0</v>
      </c>
      <c r="T119" s="117">
        <f t="shared" si="46"/>
        <v>0</v>
      </c>
      <c r="U119" s="118" t="s">
        <v>17</v>
      </c>
      <c r="V119" s="119">
        <f t="shared" si="47"/>
        <v>0</v>
      </c>
    </row>
    <row r="120" spans="2:22" ht="12" customHeight="1">
      <c r="B120" s="112"/>
      <c r="C120" s="113" t="s">
        <v>123</v>
      </c>
      <c r="D120" s="118">
        <v>0</v>
      </c>
      <c r="E120" s="114">
        <v>350</v>
      </c>
      <c r="F120" s="115">
        <f t="shared" si="40"/>
        <v>0</v>
      </c>
      <c r="G120" s="118">
        <v>0</v>
      </c>
      <c r="H120" s="246">
        <v>0</v>
      </c>
      <c r="I120" s="209">
        <f t="shared" si="41"/>
        <v>0</v>
      </c>
      <c r="J120" s="117">
        <f t="shared" si="42"/>
        <v>0</v>
      </c>
      <c r="K120" s="118" t="s">
        <v>17</v>
      </c>
      <c r="L120" s="119">
        <f t="shared" si="43"/>
        <v>0</v>
      </c>
      <c r="N120" s="120">
        <v>0</v>
      </c>
      <c r="O120" s="114">
        <v>350</v>
      </c>
      <c r="P120" s="115">
        <f t="shared" si="44"/>
        <v>0</v>
      </c>
      <c r="Q120" s="118">
        <v>0</v>
      </c>
      <c r="R120" s="121">
        <v>0</v>
      </c>
      <c r="S120" s="209">
        <f t="shared" si="45"/>
        <v>0</v>
      </c>
      <c r="T120" s="117">
        <f t="shared" si="46"/>
        <v>0</v>
      </c>
      <c r="U120" s="118" t="s">
        <v>17</v>
      </c>
      <c r="V120" s="119">
        <f t="shared" si="47"/>
        <v>0</v>
      </c>
    </row>
    <row r="121" spans="2:22" ht="12" customHeight="1">
      <c r="B121" s="112"/>
      <c r="C121" s="113" t="s">
        <v>124</v>
      </c>
      <c r="D121" s="118">
        <v>0</v>
      </c>
      <c r="E121" s="114">
        <v>200</v>
      </c>
      <c r="F121" s="115">
        <f t="shared" si="40"/>
        <v>0</v>
      </c>
      <c r="G121" s="118">
        <v>0</v>
      </c>
      <c r="H121" s="246">
        <v>0</v>
      </c>
      <c r="I121" s="209">
        <f t="shared" si="41"/>
        <v>0</v>
      </c>
      <c r="J121" s="117">
        <f t="shared" si="42"/>
        <v>0</v>
      </c>
      <c r="K121" s="118" t="s">
        <v>17</v>
      </c>
      <c r="L121" s="119">
        <f t="shared" si="43"/>
        <v>0</v>
      </c>
      <c r="N121" s="120">
        <v>0</v>
      </c>
      <c r="O121" s="114">
        <v>200</v>
      </c>
      <c r="P121" s="115">
        <f t="shared" si="44"/>
        <v>0</v>
      </c>
      <c r="Q121" s="118">
        <v>0</v>
      </c>
      <c r="R121" s="121">
        <v>0</v>
      </c>
      <c r="S121" s="209">
        <f t="shared" si="45"/>
        <v>0</v>
      </c>
      <c r="T121" s="117">
        <f t="shared" si="46"/>
        <v>0</v>
      </c>
      <c r="U121" s="118" t="s">
        <v>17</v>
      </c>
      <c r="V121" s="119">
        <f t="shared" si="47"/>
        <v>0</v>
      </c>
    </row>
    <row r="122" spans="2:22" ht="12" customHeight="1">
      <c r="B122" s="112"/>
      <c r="C122" s="113" t="s">
        <v>125</v>
      </c>
      <c r="D122" s="118">
        <v>0</v>
      </c>
      <c r="E122" s="114">
        <v>200</v>
      </c>
      <c r="F122" s="115">
        <f t="shared" si="40"/>
        <v>0</v>
      </c>
      <c r="G122" s="118">
        <v>0</v>
      </c>
      <c r="H122" s="246">
        <v>0</v>
      </c>
      <c r="I122" s="209">
        <f t="shared" si="41"/>
        <v>0</v>
      </c>
      <c r="J122" s="117">
        <f t="shared" si="42"/>
        <v>0</v>
      </c>
      <c r="K122" s="118" t="s">
        <v>17</v>
      </c>
      <c r="L122" s="119">
        <f t="shared" si="43"/>
        <v>0</v>
      </c>
      <c r="N122" s="120">
        <v>0</v>
      </c>
      <c r="O122" s="114">
        <v>200</v>
      </c>
      <c r="P122" s="115">
        <f t="shared" si="44"/>
        <v>0</v>
      </c>
      <c r="Q122" s="118">
        <v>0</v>
      </c>
      <c r="R122" s="121">
        <v>0</v>
      </c>
      <c r="S122" s="209">
        <f t="shared" si="45"/>
        <v>0</v>
      </c>
      <c r="T122" s="117">
        <f t="shared" si="46"/>
        <v>0</v>
      </c>
      <c r="U122" s="118" t="s">
        <v>17</v>
      </c>
      <c r="V122" s="119">
        <f t="shared" si="47"/>
        <v>0</v>
      </c>
    </row>
    <row r="123" spans="2:22" ht="12" customHeight="1">
      <c r="B123" s="112"/>
      <c r="C123" s="113" t="s">
        <v>126</v>
      </c>
      <c r="D123" s="118">
        <v>0</v>
      </c>
      <c r="E123" s="114">
        <v>80</v>
      </c>
      <c r="F123" s="115">
        <f t="shared" si="40"/>
        <v>0</v>
      </c>
      <c r="G123" s="118">
        <v>0</v>
      </c>
      <c r="H123" s="246">
        <v>0</v>
      </c>
      <c r="I123" s="209">
        <f t="shared" si="41"/>
        <v>0</v>
      </c>
      <c r="J123" s="117">
        <f t="shared" si="42"/>
        <v>0</v>
      </c>
      <c r="K123" s="118" t="s">
        <v>17</v>
      </c>
      <c r="L123" s="119">
        <f t="shared" si="43"/>
        <v>0</v>
      </c>
      <c r="N123" s="120">
        <v>0</v>
      </c>
      <c r="O123" s="114">
        <v>80</v>
      </c>
      <c r="P123" s="115">
        <f t="shared" si="44"/>
        <v>0</v>
      </c>
      <c r="Q123" s="118">
        <v>0</v>
      </c>
      <c r="R123" s="121">
        <v>0</v>
      </c>
      <c r="S123" s="209">
        <f t="shared" si="45"/>
        <v>0</v>
      </c>
      <c r="T123" s="117">
        <f t="shared" si="46"/>
        <v>0</v>
      </c>
      <c r="U123" s="118" t="s">
        <v>17</v>
      </c>
      <c r="V123" s="119">
        <f t="shared" si="47"/>
        <v>0</v>
      </c>
    </row>
    <row r="124" spans="2:22" ht="12" customHeight="1" thickBot="1">
      <c r="B124" s="112"/>
      <c r="C124" s="147"/>
      <c r="D124" s="153"/>
      <c r="E124" s="152"/>
      <c r="F124" s="116"/>
      <c r="G124" s="153"/>
      <c r="H124" s="247"/>
      <c r="I124" s="116"/>
      <c r="J124" s="153"/>
      <c r="K124" s="153"/>
      <c r="L124" s="150"/>
      <c r="N124" s="151"/>
      <c r="O124" s="152"/>
      <c r="P124" s="116"/>
      <c r="Q124" s="153"/>
      <c r="R124" s="152"/>
      <c r="S124" s="116"/>
      <c r="T124" s="153"/>
      <c r="U124" s="153"/>
      <c r="V124" s="150"/>
    </row>
    <row r="125" spans="2:22" ht="12" customHeight="1" thickBot="1">
      <c r="B125" s="154" t="s">
        <v>48</v>
      </c>
      <c r="C125" s="155"/>
      <c r="D125" s="156"/>
      <c r="E125" s="157"/>
      <c r="F125" s="158">
        <f>SUM(F111:F124)</f>
        <v>0</v>
      </c>
      <c r="G125" s="156"/>
      <c r="H125" s="187"/>
      <c r="I125" s="158">
        <f>SUM(I111:I124)</f>
        <v>0</v>
      </c>
      <c r="J125" s="156"/>
      <c r="K125" s="156"/>
      <c r="L125" s="159">
        <f>SUM(L111:L124)</f>
        <v>0</v>
      </c>
      <c r="N125" s="160"/>
      <c r="O125" s="157"/>
      <c r="P125" s="158">
        <f>SUM(P111:P124)</f>
        <v>0</v>
      </c>
      <c r="Q125" s="156"/>
      <c r="R125" s="157"/>
      <c r="S125" s="158">
        <f>SUM(S111:S124)</f>
        <v>0</v>
      </c>
      <c r="T125" s="156"/>
      <c r="U125" s="156"/>
      <c r="V125" s="159">
        <f>SUM(V111:V124)</f>
        <v>0</v>
      </c>
    </row>
    <row r="126" ht="12" customHeight="1" thickBot="1" thickTop="1"/>
    <row r="127" spans="2:22" ht="21.75" customHeight="1" thickBot="1" thickTop="1">
      <c r="B127" s="365" t="s">
        <v>259</v>
      </c>
      <c r="C127" s="366"/>
      <c r="D127" s="366"/>
      <c r="E127" s="366"/>
      <c r="F127" s="366"/>
      <c r="G127" s="366"/>
      <c r="H127" s="366"/>
      <c r="I127" s="366"/>
      <c r="J127" s="366"/>
      <c r="K127" s="366"/>
      <c r="L127" s="367"/>
      <c r="N127" s="365" t="s">
        <v>260</v>
      </c>
      <c r="O127" s="366"/>
      <c r="P127" s="366"/>
      <c r="Q127" s="366"/>
      <c r="R127" s="366"/>
      <c r="S127" s="366"/>
      <c r="T127" s="366"/>
      <c r="U127" s="366"/>
      <c r="V127" s="367"/>
    </row>
    <row r="128" spans="2:22" ht="12" customHeight="1">
      <c r="B128" s="380" t="s">
        <v>104</v>
      </c>
      <c r="C128" s="343" t="s">
        <v>72</v>
      </c>
      <c r="D128" s="339" t="s">
        <v>29</v>
      </c>
      <c r="E128" s="339"/>
      <c r="F128" s="339"/>
      <c r="G128" s="340" t="s">
        <v>15</v>
      </c>
      <c r="H128" s="340"/>
      <c r="I128" s="340"/>
      <c r="J128" s="340" t="s">
        <v>16</v>
      </c>
      <c r="K128" s="341"/>
      <c r="L128" s="351"/>
      <c r="N128" s="368" t="s">
        <v>29</v>
      </c>
      <c r="O128" s="339"/>
      <c r="P128" s="339"/>
      <c r="Q128" s="340" t="s">
        <v>15</v>
      </c>
      <c r="R128" s="340"/>
      <c r="S128" s="340"/>
      <c r="T128" s="340" t="s">
        <v>16</v>
      </c>
      <c r="U128" s="341"/>
      <c r="V128" s="342"/>
    </row>
    <row r="129" spans="2:22" ht="12" customHeight="1" thickBot="1">
      <c r="B129" s="381"/>
      <c r="C129" s="344"/>
      <c r="D129" s="96" t="s">
        <v>32</v>
      </c>
      <c r="E129" s="97" t="s">
        <v>43</v>
      </c>
      <c r="F129" s="98" t="s">
        <v>33</v>
      </c>
      <c r="G129" s="96" t="s">
        <v>32</v>
      </c>
      <c r="H129" s="97" t="s">
        <v>43</v>
      </c>
      <c r="I129" s="98" t="s">
        <v>33</v>
      </c>
      <c r="J129" s="96" t="s">
        <v>32</v>
      </c>
      <c r="K129" s="96" t="s">
        <v>43</v>
      </c>
      <c r="L129" s="99" t="s">
        <v>33</v>
      </c>
      <c r="N129" s="100" t="s">
        <v>32</v>
      </c>
      <c r="O129" s="97" t="s">
        <v>43</v>
      </c>
      <c r="P129" s="98" t="s">
        <v>33</v>
      </c>
      <c r="Q129" s="96" t="s">
        <v>32</v>
      </c>
      <c r="R129" s="97" t="s">
        <v>43</v>
      </c>
      <c r="S129" s="98" t="s">
        <v>33</v>
      </c>
      <c r="T129" s="96" t="s">
        <v>32</v>
      </c>
      <c r="U129" s="96" t="s">
        <v>43</v>
      </c>
      <c r="V129" s="101" t="s">
        <v>33</v>
      </c>
    </row>
    <row r="130" spans="2:22" ht="12" customHeight="1" thickBot="1">
      <c r="B130" s="102" t="s">
        <v>111</v>
      </c>
      <c r="C130" s="103"/>
      <c r="D130" s="104"/>
      <c r="E130" s="105"/>
      <c r="F130" s="106"/>
      <c r="G130" s="104"/>
      <c r="H130" s="107"/>
      <c r="I130" s="106"/>
      <c r="J130" s="108"/>
      <c r="K130" s="104"/>
      <c r="L130" s="109"/>
      <c r="N130" s="110"/>
      <c r="O130" s="105"/>
      <c r="P130" s="106"/>
      <c r="Q130" s="104"/>
      <c r="R130" s="107"/>
      <c r="S130" s="106"/>
      <c r="T130" s="108"/>
      <c r="U130" s="104"/>
      <c r="V130" s="111"/>
    </row>
    <row r="131" spans="2:22" ht="12" customHeight="1">
      <c r="B131" s="112" t="s">
        <v>195</v>
      </c>
      <c r="C131" s="113" t="s">
        <v>231</v>
      </c>
      <c r="D131" s="73">
        <v>0</v>
      </c>
      <c r="E131" s="114">
        <f>(('Info &amp; Totals'!E17)*10)*0.5</f>
        <v>0</v>
      </c>
      <c r="F131" s="115">
        <f>D131*E131</f>
        <v>0</v>
      </c>
      <c r="G131" s="73">
        <v>0</v>
      </c>
      <c r="H131" s="19">
        <v>0</v>
      </c>
      <c r="I131" s="209">
        <f>G131*H131</f>
        <v>0</v>
      </c>
      <c r="J131" s="117">
        <f>D131+G131</f>
        <v>0</v>
      </c>
      <c r="K131" s="118" t="s">
        <v>17</v>
      </c>
      <c r="L131" s="119">
        <f>F131+I131</f>
        <v>0</v>
      </c>
      <c r="N131" s="120">
        <v>0</v>
      </c>
      <c r="O131" s="114">
        <f>(('Info &amp; Totals'!E17)*10)*0.5</f>
        <v>0</v>
      </c>
      <c r="P131" s="115">
        <f>N131*O131</f>
        <v>0</v>
      </c>
      <c r="Q131" s="118">
        <v>0</v>
      </c>
      <c r="R131" s="121">
        <v>0</v>
      </c>
      <c r="S131" s="209">
        <f>Q131*R131</f>
        <v>0</v>
      </c>
      <c r="T131" s="117">
        <f>N131+Q131</f>
        <v>0</v>
      </c>
      <c r="U131" s="118" t="s">
        <v>17</v>
      </c>
      <c r="V131" s="119">
        <f>P131+S131</f>
        <v>0</v>
      </c>
    </row>
    <row r="132" spans="2:22" ht="12" customHeight="1">
      <c r="B132" s="112" t="s">
        <v>196</v>
      </c>
      <c r="C132" s="113" t="s">
        <v>151</v>
      </c>
      <c r="D132" s="73">
        <v>0</v>
      </c>
      <c r="E132" s="114">
        <v>600</v>
      </c>
      <c r="F132" s="115">
        <f>D132*E132</f>
        <v>0</v>
      </c>
      <c r="G132" s="73">
        <v>0</v>
      </c>
      <c r="H132" s="19">
        <v>0</v>
      </c>
      <c r="I132" s="209">
        <f>G132*H132</f>
        <v>0</v>
      </c>
      <c r="J132" s="117">
        <f>D132+G132</f>
        <v>0</v>
      </c>
      <c r="K132" s="118" t="s">
        <v>17</v>
      </c>
      <c r="L132" s="119">
        <f>F132+I132</f>
        <v>0</v>
      </c>
      <c r="N132" s="120">
        <v>0</v>
      </c>
      <c r="O132" s="114">
        <v>600</v>
      </c>
      <c r="P132" s="115">
        <f>N132*O132</f>
        <v>0</v>
      </c>
      <c r="Q132" s="118">
        <v>0</v>
      </c>
      <c r="R132" s="121">
        <v>0</v>
      </c>
      <c r="S132" s="209">
        <f>Q132*R132</f>
        <v>0</v>
      </c>
      <c r="T132" s="117">
        <f>N132+Q132</f>
        <v>0</v>
      </c>
      <c r="U132" s="118" t="s">
        <v>17</v>
      </c>
      <c r="V132" s="119">
        <f>P132+S132</f>
        <v>0</v>
      </c>
    </row>
    <row r="133" spans="2:22" ht="12" customHeight="1">
      <c r="B133" s="112" t="s">
        <v>197</v>
      </c>
      <c r="C133" s="113" t="s">
        <v>157</v>
      </c>
      <c r="D133" s="73">
        <v>0</v>
      </c>
      <c r="E133" s="114">
        <v>600</v>
      </c>
      <c r="F133" s="115">
        <f>D133*E133</f>
        <v>0</v>
      </c>
      <c r="G133" s="73">
        <v>0</v>
      </c>
      <c r="H133" s="19">
        <v>0</v>
      </c>
      <c r="I133" s="209">
        <f>G133*H133</f>
        <v>0</v>
      </c>
      <c r="J133" s="117">
        <f>D133+G133</f>
        <v>0</v>
      </c>
      <c r="K133" s="118" t="s">
        <v>17</v>
      </c>
      <c r="L133" s="119">
        <f>F133+I133</f>
        <v>0</v>
      </c>
      <c r="N133" s="120">
        <v>0</v>
      </c>
      <c r="O133" s="114">
        <v>600</v>
      </c>
      <c r="P133" s="115">
        <f>N133*O133</f>
        <v>0</v>
      </c>
      <c r="Q133" s="118">
        <v>0</v>
      </c>
      <c r="R133" s="121">
        <v>0</v>
      </c>
      <c r="S133" s="209">
        <f>Q133*R133</f>
        <v>0</v>
      </c>
      <c r="T133" s="117">
        <f>N133+Q133</f>
        <v>0</v>
      </c>
      <c r="U133" s="118" t="s">
        <v>17</v>
      </c>
      <c r="V133" s="119">
        <f>P133+S133</f>
        <v>0</v>
      </c>
    </row>
    <row r="134" spans="2:22" ht="12" customHeight="1" thickBot="1">
      <c r="B134" s="112"/>
      <c r="C134" s="122"/>
      <c r="D134" s="123"/>
      <c r="E134" s="114"/>
      <c r="F134" s="115"/>
      <c r="H134" s="19"/>
      <c r="I134" s="116"/>
      <c r="J134" s="117"/>
      <c r="K134" s="118"/>
      <c r="L134" s="119"/>
      <c r="N134" s="124"/>
      <c r="O134" s="114"/>
      <c r="P134" s="115"/>
      <c r="Q134" s="118"/>
      <c r="R134" s="121"/>
      <c r="S134" s="116"/>
      <c r="T134" s="117"/>
      <c r="U134" s="118"/>
      <c r="V134" s="119"/>
    </row>
    <row r="135" spans="2:22" ht="12" customHeight="1" thickBot="1">
      <c r="B135" s="125" t="s">
        <v>113</v>
      </c>
      <c r="C135" s="126"/>
      <c r="D135" s="127">
        <f>D131</f>
        <v>0</v>
      </c>
      <c r="E135" s="128"/>
      <c r="F135" s="129"/>
      <c r="G135" s="127">
        <f>G131</f>
        <v>0</v>
      </c>
      <c r="H135" s="130"/>
      <c r="I135" s="129"/>
      <c r="J135" s="127">
        <f>J131</f>
        <v>0</v>
      </c>
      <c r="K135" s="131"/>
      <c r="L135" s="132"/>
      <c r="N135" s="133">
        <f>N131</f>
        <v>0</v>
      </c>
      <c r="O135" s="128"/>
      <c r="P135" s="129"/>
      <c r="Q135" s="127">
        <f>Q131</f>
        <v>0</v>
      </c>
      <c r="R135" s="130"/>
      <c r="S135" s="129"/>
      <c r="T135" s="127">
        <f>T131</f>
        <v>0</v>
      </c>
      <c r="U135" s="131"/>
      <c r="V135" s="134"/>
    </row>
    <row r="136" spans="2:22" ht="12" customHeight="1" thickBot="1">
      <c r="B136" s="135" t="s">
        <v>112</v>
      </c>
      <c r="C136" s="136"/>
      <c r="D136" s="137"/>
      <c r="E136" s="138"/>
      <c r="F136" s="139"/>
      <c r="G136" s="140"/>
      <c r="H136" s="141"/>
      <c r="I136" s="139"/>
      <c r="J136" s="142"/>
      <c r="K136" s="143"/>
      <c r="L136" s="144"/>
      <c r="N136" s="145"/>
      <c r="O136" s="138"/>
      <c r="P136" s="139"/>
      <c r="Q136" s="140"/>
      <c r="R136" s="141"/>
      <c r="S136" s="139"/>
      <c r="T136" s="142"/>
      <c r="U136" s="143"/>
      <c r="V136" s="146"/>
    </row>
    <row r="137" spans="2:22" ht="12" customHeight="1">
      <c r="B137" s="112"/>
      <c r="C137" s="113" t="s">
        <v>145</v>
      </c>
      <c r="D137" s="73">
        <v>0</v>
      </c>
      <c r="E137" s="114">
        <v>1200</v>
      </c>
      <c r="F137" s="115">
        <f>D137*E137</f>
        <v>0</v>
      </c>
      <c r="G137" s="73">
        <v>0</v>
      </c>
      <c r="H137" s="19">
        <v>0</v>
      </c>
      <c r="I137" s="209">
        <f aca="true" t="shared" si="48" ref="I137:I145">G137*H137</f>
        <v>0</v>
      </c>
      <c r="J137" s="117">
        <f>D137+G137</f>
        <v>0</v>
      </c>
      <c r="K137" s="118" t="s">
        <v>17</v>
      </c>
      <c r="L137" s="119">
        <f>F137+I137</f>
        <v>0</v>
      </c>
      <c r="N137" s="120">
        <v>0</v>
      </c>
      <c r="O137" s="114">
        <v>1200</v>
      </c>
      <c r="P137" s="115">
        <f>N137*O137</f>
        <v>0</v>
      </c>
      <c r="Q137" s="118">
        <v>0</v>
      </c>
      <c r="R137" s="121">
        <v>0</v>
      </c>
      <c r="S137" s="209">
        <f aca="true" t="shared" si="49" ref="S137:S145">Q137*R137</f>
        <v>0</v>
      </c>
      <c r="T137" s="117">
        <f>N137+Q137</f>
        <v>0</v>
      </c>
      <c r="U137" s="118" t="s">
        <v>17</v>
      </c>
      <c r="V137" s="119">
        <f>P137+S137</f>
        <v>0</v>
      </c>
    </row>
    <row r="138" spans="2:22" ht="12" customHeight="1">
      <c r="B138" s="112"/>
      <c r="C138" s="113" t="s">
        <v>141</v>
      </c>
      <c r="D138" s="73">
        <v>0</v>
      </c>
      <c r="E138" s="114">
        <v>200</v>
      </c>
      <c r="F138" s="115">
        <f aca="true" t="shared" si="50" ref="F138:F145">D138*E138</f>
        <v>0</v>
      </c>
      <c r="G138" s="73">
        <v>0</v>
      </c>
      <c r="H138" s="19">
        <v>0</v>
      </c>
      <c r="I138" s="209">
        <f t="shared" si="48"/>
        <v>0</v>
      </c>
      <c r="J138" s="117">
        <f aca="true" t="shared" si="51" ref="J138:J145">D138+G138</f>
        <v>0</v>
      </c>
      <c r="K138" s="118" t="s">
        <v>17</v>
      </c>
      <c r="L138" s="119">
        <f aca="true" t="shared" si="52" ref="L138:L145">F138+I138</f>
        <v>0</v>
      </c>
      <c r="N138" s="120">
        <v>0</v>
      </c>
      <c r="O138" s="114">
        <v>200</v>
      </c>
      <c r="P138" s="115">
        <f aca="true" t="shared" si="53" ref="P138:P145">N138*O138</f>
        <v>0</v>
      </c>
      <c r="Q138" s="118">
        <v>0</v>
      </c>
      <c r="R138" s="121">
        <v>0</v>
      </c>
      <c r="S138" s="209">
        <f t="shared" si="49"/>
        <v>0</v>
      </c>
      <c r="T138" s="117">
        <f aca="true" t="shared" si="54" ref="T138:T145">N138+Q138</f>
        <v>0</v>
      </c>
      <c r="U138" s="118" t="s">
        <v>17</v>
      </c>
      <c r="V138" s="119">
        <f aca="true" t="shared" si="55" ref="V138:V145">P138+S138</f>
        <v>0</v>
      </c>
    </row>
    <row r="139" spans="2:22" ht="12" customHeight="1">
      <c r="B139" s="112"/>
      <c r="C139" s="113" t="s">
        <v>146</v>
      </c>
      <c r="D139" s="73">
        <v>0</v>
      </c>
      <c r="E139" s="114">
        <v>200</v>
      </c>
      <c r="F139" s="115">
        <f t="shared" si="50"/>
        <v>0</v>
      </c>
      <c r="G139" s="73">
        <v>0</v>
      </c>
      <c r="H139" s="19">
        <v>0</v>
      </c>
      <c r="I139" s="209">
        <f t="shared" si="48"/>
        <v>0</v>
      </c>
      <c r="J139" s="117">
        <f t="shared" si="51"/>
        <v>0</v>
      </c>
      <c r="K139" s="118" t="s">
        <v>17</v>
      </c>
      <c r="L139" s="119">
        <f t="shared" si="52"/>
        <v>0</v>
      </c>
      <c r="N139" s="120">
        <v>0</v>
      </c>
      <c r="O139" s="114">
        <v>200</v>
      </c>
      <c r="P139" s="115">
        <f t="shared" si="53"/>
        <v>0</v>
      </c>
      <c r="Q139" s="118">
        <v>0</v>
      </c>
      <c r="R139" s="121">
        <v>0</v>
      </c>
      <c r="S139" s="209">
        <f t="shared" si="49"/>
        <v>0</v>
      </c>
      <c r="T139" s="117">
        <f t="shared" si="54"/>
        <v>0</v>
      </c>
      <c r="U139" s="118" t="s">
        <v>17</v>
      </c>
      <c r="V139" s="119">
        <f t="shared" si="55"/>
        <v>0</v>
      </c>
    </row>
    <row r="140" spans="2:22" ht="12" customHeight="1">
      <c r="B140" s="112"/>
      <c r="C140" s="113" t="s">
        <v>147</v>
      </c>
      <c r="D140" s="73">
        <v>0</v>
      </c>
      <c r="E140" s="114">
        <v>200</v>
      </c>
      <c r="F140" s="115">
        <f t="shared" si="50"/>
        <v>0</v>
      </c>
      <c r="G140" s="73">
        <v>0</v>
      </c>
      <c r="H140" s="19">
        <v>0</v>
      </c>
      <c r="I140" s="209">
        <f t="shared" si="48"/>
        <v>0</v>
      </c>
      <c r="J140" s="117">
        <f t="shared" si="51"/>
        <v>0</v>
      </c>
      <c r="K140" s="118" t="s">
        <v>17</v>
      </c>
      <c r="L140" s="119">
        <f t="shared" si="52"/>
        <v>0</v>
      </c>
      <c r="N140" s="120">
        <v>0</v>
      </c>
      <c r="O140" s="114">
        <v>200</v>
      </c>
      <c r="P140" s="115">
        <f t="shared" si="53"/>
        <v>0</v>
      </c>
      <c r="Q140" s="118">
        <v>0</v>
      </c>
      <c r="R140" s="121">
        <v>0</v>
      </c>
      <c r="S140" s="209">
        <f t="shared" si="49"/>
        <v>0</v>
      </c>
      <c r="T140" s="117">
        <f t="shared" si="54"/>
        <v>0</v>
      </c>
      <c r="U140" s="118" t="s">
        <v>17</v>
      </c>
      <c r="V140" s="119">
        <f t="shared" si="55"/>
        <v>0</v>
      </c>
    </row>
    <row r="141" spans="2:22" ht="12" customHeight="1">
      <c r="B141" s="112"/>
      <c r="C141" s="113" t="s">
        <v>148</v>
      </c>
      <c r="D141" s="73">
        <v>0</v>
      </c>
      <c r="E141" s="114">
        <v>100</v>
      </c>
      <c r="F141" s="115">
        <f t="shared" si="50"/>
        <v>0</v>
      </c>
      <c r="G141" s="73">
        <v>0</v>
      </c>
      <c r="H141" s="19">
        <v>0</v>
      </c>
      <c r="I141" s="209">
        <f t="shared" si="48"/>
        <v>0</v>
      </c>
      <c r="J141" s="117">
        <f t="shared" si="51"/>
        <v>0</v>
      </c>
      <c r="K141" s="118" t="s">
        <v>17</v>
      </c>
      <c r="L141" s="119">
        <f t="shared" si="52"/>
        <v>0</v>
      </c>
      <c r="N141" s="120">
        <v>0</v>
      </c>
      <c r="O141" s="114">
        <v>100</v>
      </c>
      <c r="P141" s="115">
        <f t="shared" si="53"/>
        <v>0</v>
      </c>
      <c r="Q141" s="118">
        <v>0</v>
      </c>
      <c r="R141" s="121">
        <v>0</v>
      </c>
      <c r="S141" s="209">
        <f t="shared" si="49"/>
        <v>0</v>
      </c>
      <c r="T141" s="117">
        <f t="shared" si="54"/>
        <v>0</v>
      </c>
      <c r="U141" s="118" t="s">
        <v>17</v>
      </c>
      <c r="V141" s="119">
        <f t="shared" si="55"/>
        <v>0</v>
      </c>
    </row>
    <row r="142" spans="2:22" ht="12" customHeight="1">
      <c r="B142" s="112"/>
      <c r="C142" s="113" t="s">
        <v>149</v>
      </c>
      <c r="D142" s="73">
        <v>0</v>
      </c>
      <c r="E142" s="114">
        <v>100</v>
      </c>
      <c r="F142" s="115">
        <f t="shared" si="50"/>
        <v>0</v>
      </c>
      <c r="G142" s="73">
        <v>0</v>
      </c>
      <c r="H142" s="19">
        <v>0</v>
      </c>
      <c r="I142" s="209">
        <f t="shared" si="48"/>
        <v>0</v>
      </c>
      <c r="J142" s="117">
        <f t="shared" si="51"/>
        <v>0</v>
      </c>
      <c r="K142" s="118" t="s">
        <v>17</v>
      </c>
      <c r="L142" s="119">
        <f t="shared" si="52"/>
        <v>0</v>
      </c>
      <c r="N142" s="120">
        <v>0</v>
      </c>
      <c r="O142" s="114">
        <v>100</v>
      </c>
      <c r="P142" s="115">
        <f t="shared" si="53"/>
        <v>0</v>
      </c>
      <c r="Q142" s="118">
        <v>0</v>
      </c>
      <c r="R142" s="121">
        <v>0</v>
      </c>
      <c r="S142" s="209">
        <f t="shared" si="49"/>
        <v>0</v>
      </c>
      <c r="T142" s="117">
        <f t="shared" si="54"/>
        <v>0</v>
      </c>
      <c r="U142" s="118" t="s">
        <v>17</v>
      </c>
      <c r="V142" s="119">
        <f t="shared" si="55"/>
        <v>0</v>
      </c>
    </row>
    <row r="143" spans="2:22" ht="12" customHeight="1">
      <c r="B143" s="112"/>
      <c r="C143" s="113" t="s">
        <v>150</v>
      </c>
      <c r="D143" s="73">
        <v>0</v>
      </c>
      <c r="E143" s="114">
        <v>80</v>
      </c>
      <c r="F143" s="115">
        <f t="shared" si="50"/>
        <v>0</v>
      </c>
      <c r="G143" s="73">
        <v>0</v>
      </c>
      <c r="H143" s="19">
        <v>0</v>
      </c>
      <c r="I143" s="209">
        <f t="shared" si="48"/>
        <v>0</v>
      </c>
      <c r="J143" s="117">
        <f t="shared" si="51"/>
        <v>0</v>
      </c>
      <c r="K143" s="118" t="s">
        <v>17</v>
      </c>
      <c r="L143" s="119">
        <f t="shared" si="52"/>
        <v>0</v>
      </c>
      <c r="N143" s="120">
        <v>0</v>
      </c>
      <c r="O143" s="114">
        <v>80</v>
      </c>
      <c r="P143" s="115">
        <f t="shared" si="53"/>
        <v>0</v>
      </c>
      <c r="Q143" s="118">
        <v>0</v>
      </c>
      <c r="R143" s="121">
        <v>0</v>
      </c>
      <c r="S143" s="209">
        <f t="shared" si="49"/>
        <v>0</v>
      </c>
      <c r="T143" s="117">
        <f t="shared" si="54"/>
        <v>0</v>
      </c>
      <c r="U143" s="118" t="s">
        <v>17</v>
      </c>
      <c r="V143" s="119">
        <f t="shared" si="55"/>
        <v>0</v>
      </c>
    </row>
    <row r="144" spans="2:22" ht="12" customHeight="1">
      <c r="B144" s="112"/>
      <c r="C144" s="113" t="s">
        <v>114</v>
      </c>
      <c r="D144" s="73">
        <v>0</v>
      </c>
      <c r="E144" s="114">
        <v>200</v>
      </c>
      <c r="F144" s="115">
        <f t="shared" si="50"/>
        <v>0</v>
      </c>
      <c r="G144" s="73">
        <v>0</v>
      </c>
      <c r="H144" s="19">
        <v>0</v>
      </c>
      <c r="I144" s="209">
        <f t="shared" si="48"/>
        <v>0</v>
      </c>
      <c r="J144" s="117">
        <f t="shared" si="51"/>
        <v>0</v>
      </c>
      <c r="K144" s="118" t="s">
        <v>17</v>
      </c>
      <c r="L144" s="119">
        <f t="shared" si="52"/>
        <v>0</v>
      </c>
      <c r="N144" s="120">
        <v>0</v>
      </c>
      <c r="O144" s="114">
        <v>200</v>
      </c>
      <c r="P144" s="115">
        <f t="shared" si="53"/>
        <v>0</v>
      </c>
      <c r="Q144" s="118">
        <v>0</v>
      </c>
      <c r="R144" s="121">
        <v>0</v>
      </c>
      <c r="S144" s="209">
        <f t="shared" si="49"/>
        <v>0</v>
      </c>
      <c r="T144" s="117">
        <f t="shared" si="54"/>
        <v>0</v>
      </c>
      <c r="U144" s="118" t="s">
        <v>17</v>
      </c>
      <c r="V144" s="119">
        <f t="shared" si="55"/>
        <v>0</v>
      </c>
    </row>
    <row r="145" spans="2:22" ht="12" customHeight="1">
      <c r="B145" s="112"/>
      <c r="C145" s="113" t="s">
        <v>156</v>
      </c>
      <c r="D145" s="73">
        <v>0</v>
      </c>
      <c r="E145" s="114">
        <v>120</v>
      </c>
      <c r="F145" s="115">
        <f t="shared" si="50"/>
        <v>0</v>
      </c>
      <c r="G145" s="73">
        <v>0</v>
      </c>
      <c r="H145" s="19">
        <v>0</v>
      </c>
      <c r="I145" s="209">
        <f t="shared" si="48"/>
        <v>0</v>
      </c>
      <c r="J145" s="117">
        <f t="shared" si="51"/>
        <v>0</v>
      </c>
      <c r="K145" s="118" t="s">
        <v>17</v>
      </c>
      <c r="L145" s="119">
        <f t="shared" si="52"/>
        <v>0</v>
      </c>
      <c r="N145" s="120">
        <v>0</v>
      </c>
      <c r="O145" s="114">
        <v>120</v>
      </c>
      <c r="P145" s="115">
        <f t="shared" si="53"/>
        <v>0</v>
      </c>
      <c r="Q145" s="118">
        <v>0</v>
      </c>
      <c r="R145" s="121">
        <v>0</v>
      </c>
      <c r="S145" s="209">
        <f t="shared" si="49"/>
        <v>0</v>
      </c>
      <c r="T145" s="117">
        <f t="shared" si="54"/>
        <v>0</v>
      </c>
      <c r="U145" s="118" t="s">
        <v>17</v>
      </c>
      <c r="V145" s="119">
        <f t="shared" si="55"/>
        <v>0</v>
      </c>
    </row>
    <row r="146" spans="2:22" ht="12" customHeight="1" thickBot="1">
      <c r="B146" s="112"/>
      <c r="C146" s="147"/>
      <c r="D146" s="148"/>
      <c r="E146" s="149"/>
      <c r="F146" s="116"/>
      <c r="G146" s="148"/>
      <c r="H146" s="149"/>
      <c r="I146" s="116"/>
      <c r="J146" s="148"/>
      <c r="K146" s="148"/>
      <c r="L146" s="150"/>
      <c r="N146" s="151"/>
      <c r="O146" s="152"/>
      <c r="P146" s="116"/>
      <c r="Q146" s="153"/>
      <c r="R146" s="152"/>
      <c r="S146" s="116"/>
      <c r="T146" s="153"/>
      <c r="U146" s="153"/>
      <c r="V146" s="150"/>
    </row>
    <row r="147" spans="2:22" ht="12" customHeight="1" thickBot="1">
      <c r="B147" s="154" t="s">
        <v>152</v>
      </c>
      <c r="C147" s="155"/>
      <c r="D147" s="156"/>
      <c r="E147" s="157"/>
      <c r="F147" s="158">
        <f>SUM(F131:F146)</f>
        <v>0</v>
      </c>
      <c r="G147" s="156"/>
      <c r="H147" s="157"/>
      <c r="I147" s="158">
        <f>SUM(I131:I146)</f>
        <v>0</v>
      </c>
      <c r="J147" s="156"/>
      <c r="K147" s="156"/>
      <c r="L147" s="159">
        <f>SUM(L131:L146)</f>
        <v>0</v>
      </c>
      <c r="N147" s="160"/>
      <c r="O147" s="157"/>
      <c r="P147" s="158">
        <f>SUM(P131:P146)</f>
        <v>0</v>
      </c>
      <c r="Q147" s="156"/>
      <c r="R147" s="157"/>
      <c r="S147" s="158">
        <f>SUM(S131:S146)</f>
        <v>0</v>
      </c>
      <c r="T147" s="156"/>
      <c r="U147" s="156"/>
      <c r="V147" s="159">
        <f>SUM(V131:V146)</f>
        <v>0</v>
      </c>
    </row>
    <row r="148" spans="2:22" ht="12" customHeight="1" thickTop="1">
      <c r="B148" s="161"/>
      <c r="C148" s="162"/>
      <c r="D148" s="162"/>
      <c r="E148" s="163"/>
      <c r="F148" s="162"/>
      <c r="G148" s="162"/>
      <c r="H148" s="163"/>
      <c r="I148" s="162"/>
      <c r="J148" s="162"/>
      <c r="K148" s="163"/>
      <c r="L148" s="161"/>
      <c r="M148" s="162"/>
      <c r="N148" s="162"/>
      <c r="O148" s="163"/>
      <c r="P148" s="162"/>
      <c r="Q148" s="162"/>
      <c r="R148" s="163"/>
      <c r="S148" s="162"/>
      <c r="T148" s="162"/>
      <c r="U148" s="163"/>
      <c r="V148" s="164"/>
    </row>
    <row r="149" spans="2:22" ht="12" customHeight="1">
      <c r="B149" s="9" t="s">
        <v>200</v>
      </c>
      <c r="C149" s="166"/>
      <c r="D149" s="166"/>
      <c r="E149" s="167"/>
      <c r="F149" s="166"/>
      <c r="G149" s="166"/>
      <c r="H149" s="167"/>
      <c r="I149" s="166"/>
      <c r="J149" s="166"/>
      <c r="K149" s="167"/>
      <c r="L149" s="161"/>
      <c r="M149" s="166"/>
      <c r="N149" s="166"/>
      <c r="O149" s="167"/>
      <c r="P149" s="166"/>
      <c r="Q149" s="166"/>
      <c r="R149" s="167"/>
      <c r="S149" s="166"/>
      <c r="T149" s="166"/>
      <c r="U149" s="167"/>
      <c r="V149" s="164"/>
    </row>
    <row r="150" spans="2:22" ht="12" customHeight="1">
      <c r="B150" s="7" t="s">
        <v>295</v>
      </c>
      <c r="C150" s="169"/>
      <c r="D150" s="169"/>
      <c r="E150" s="170"/>
      <c r="F150" s="169"/>
      <c r="G150" s="169"/>
      <c r="H150" s="170"/>
      <c r="I150" s="169"/>
      <c r="J150" s="169"/>
      <c r="K150" s="170"/>
      <c r="L150" s="161"/>
      <c r="M150" s="169"/>
      <c r="N150" s="169"/>
      <c r="O150" s="170"/>
      <c r="P150" s="169"/>
      <c r="Q150" s="169"/>
      <c r="R150" s="170"/>
      <c r="S150" s="169"/>
      <c r="T150" s="169"/>
      <c r="U150" s="170"/>
      <c r="V150" s="164"/>
    </row>
    <row r="151" ht="12" customHeight="1" thickBot="1"/>
    <row r="152" spans="2:22" ht="21" customHeight="1" thickBot="1" thickTop="1">
      <c r="B152" s="365" t="s">
        <v>276</v>
      </c>
      <c r="C152" s="366"/>
      <c r="D152" s="366"/>
      <c r="E152" s="366"/>
      <c r="F152" s="366"/>
      <c r="G152" s="366"/>
      <c r="H152" s="366"/>
      <c r="I152" s="366"/>
      <c r="J152" s="366"/>
      <c r="K152" s="366"/>
      <c r="L152" s="367"/>
      <c r="N152" s="365" t="s">
        <v>277</v>
      </c>
      <c r="O152" s="366"/>
      <c r="P152" s="366"/>
      <c r="Q152" s="366"/>
      <c r="R152" s="366"/>
      <c r="S152" s="366"/>
      <c r="T152" s="366"/>
      <c r="U152" s="366"/>
      <c r="V152" s="367"/>
    </row>
    <row r="153" spans="2:22" ht="12" customHeight="1">
      <c r="B153" s="335" t="s">
        <v>241</v>
      </c>
      <c r="C153" s="343" t="s">
        <v>72</v>
      </c>
      <c r="D153" s="339" t="s">
        <v>29</v>
      </c>
      <c r="E153" s="339"/>
      <c r="F153" s="339"/>
      <c r="G153" s="340" t="s">
        <v>15</v>
      </c>
      <c r="H153" s="340"/>
      <c r="I153" s="340"/>
      <c r="J153" s="340" t="s">
        <v>16</v>
      </c>
      <c r="K153" s="341"/>
      <c r="L153" s="351"/>
      <c r="N153" s="368" t="s">
        <v>29</v>
      </c>
      <c r="O153" s="339"/>
      <c r="P153" s="339"/>
      <c r="Q153" s="340" t="s">
        <v>15</v>
      </c>
      <c r="R153" s="340"/>
      <c r="S153" s="340"/>
      <c r="T153" s="340" t="s">
        <v>16</v>
      </c>
      <c r="U153" s="341"/>
      <c r="V153" s="342"/>
    </row>
    <row r="154" spans="2:22" ht="12" customHeight="1" thickBot="1">
      <c r="B154" s="336"/>
      <c r="C154" s="344"/>
      <c r="D154" s="96" t="s">
        <v>32</v>
      </c>
      <c r="E154" s="97" t="s">
        <v>43</v>
      </c>
      <c r="F154" s="98" t="s">
        <v>33</v>
      </c>
      <c r="G154" s="96" t="s">
        <v>32</v>
      </c>
      <c r="H154" s="97" t="s">
        <v>43</v>
      </c>
      <c r="I154" s="98" t="s">
        <v>33</v>
      </c>
      <c r="J154" s="96" t="s">
        <v>32</v>
      </c>
      <c r="K154" s="96" t="s">
        <v>43</v>
      </c>
      <c r="L154" s="99" t="s">
        <v>33</v>
      </c>
      <c r="N154" s="100" t="s">
        <v>32</v>
      </c>
      <c r="O154" s="97" t="s">
        <v>43</v>
      </c>
      <c r="P154" s="98" t="s">
        <v>33</v>
      </c>
      <c r="Q154" s="96" t="s">
        <v>32</v>
      </c>
      <c r="R154" s="97" t="s">
        <v>43</v>
      </c>
      <c r="S154" s="98" t="s">
        <v>33</v>
      </c>
      <c r="T154" s="96" t="s">
        <v>32</v>
      </c>
      <c r="U154" s="96" t="s">
        <v>43</v>
      </c>
      <c r="V154" s="101" t="s">
        <v>33</v>
      </c>
    </row>
    <row r="155" spans="2:22" ht="12" customHeight="1" thickBot="1">
      <c r="B155" s="102" t="s">
        <v>111</v>
      </c>
      <c r="C155" s="103"/>
      <c r="D155" s="104"/>
      <c r="E155" s="105"/>
      <c r="F155" s="106"/>
      <c r="G155" s="104"/>
      <c r="H155" s="197"/>
      <c r="I155" s="106"/>
      <c r="J155" s="108"/>
      <c r="K155" s="104"/>
      <c r="L155" s="109"/>
      <c r="N155" s="110"/>
      <c r="O155" s="105"/>
      <c r="P155" s="106"/>
      <c r="Q155" s="104"/>
      <c r="R155" s="107"/>
      <c r="S155" s="106"/>
      <c r="T155" s="108"/>
      <c r="U155" s="104"/>
      <c r="V155" s="111"/>
    </row>
    <row r="156" spans="2:22" ht="12" customHeight="1">
      <c r="B156" s="112" t="s">
        <v>182</v>
      </c>
      <c r="C156" s="113" t="s">
        <v>159</v>
      </c>
      <c r="D156" s="73">
        <v>0</v>
      </c>
      <c r="E156" s="114">
        <v>1200</v>
      </c>
      <c r="F156" s="115">
        <f>D156*E156</f>
        <v>0</v>
      </c>
      <c r="G156" s="73">
        <v>0</v>
      </c>
      <c r="H156" s="92">
        <v>0</v>
      </c>
      <c r="I156" s="209">
        <f>G156*H156</f>
        <v>0</v>
      </c>
      <c r="J156" s="117">
        <f>D156+G156</f>
        <v>0</v>
      </c>
      <c r="K156" s="118" t="s">
        <v>17</v>
      </c>
      <c r="L156" s="119">
        <f>F156+I156</f>
        <v>0</v>
      </c>
      <c r="N156" s="120">
        <v>0</v>
      </c>
      <c r="O156" s="114">
        <v>1200</v>
      </c>
      <c r="P156" s="115">
        <f>N156*O156</f>
        <v>0</v>
      </c>
      <c r="Q156" s="118">
        <v>0</v>
      </c>
      <c r="R156" s="121">
        <v>0</v>
      </c>
      <c r="S156" s="209">
        <f>Q156*R156</f>
        <v>0</v>
      </c>
      <c r="T156" s="117">
        <f>N156+Q156</f>
        <v>0</v>
      </c>
      <c r="U156" s="118" t="s">
        <v>17</v>
      </c>
      <c r="V156" s="119">
        <f>P156+S156</f>
        <v>0</v>
      </c>
    </row>
    <row r="157" spans="2:22" ht="12" customHeight="1" thickBot="1">
      <c r="B157" s="112"/>
      <c r="C157" s="122"/>
      <c r="D157" s="123"/>
      <c r="E157" s="114"/>
      <c r="F157" s="115"/>
      <c r="I157" s="116"/>
      <c r="J157" s="117"/>
      <c r="K157" s="118"/>
      <c r="L157" s="119"/>
      <c r="N157" s="124"/>
      <c r="O157" s="114"/>
      <c r="P157" s="115"/>
      <c r="Q157" s="118"/>
      <c r="R157" s="121"/>
      <c r="S157" s="116"/>
      <c r="T157" s="117"/>
      <c r="U157" s="118"/>
      <c r="V157" s="119"/>
    </row>
    <row r="158" spans="2:22" ht="12" customHeight="1" thickBot="1">
      <c r="B158" s="125" t="s">
        <v>113</v>
      </c>
      <c r="C158" s="126"/>
      <c r="D158" s="127">
        <f>SUM(D156:D157)</f>
        <v>0</v>
      </c>
      <c r="E158" s="128"/>
      <c r="F158" s="129"/>
      <c r="G158" s="127">
        <f>SUM(G156:G157)</f>
        <v>0</v>
      </c>
      <c r="H158" s="219"/>
      <c r="I158" s="129"/>
      <c r="J158" s="127">
        <f>SUM(J156:J157)</f>
        <v>0</v>
      </c>
      <c r="K158" s="131"/>
      <c r="L158" s="132"/>
      <c r="N158" s="133">
        <f>SUM(N156:N157)</f>
        <v>0</v>
      </c>
      <c r="O158" s="128"/>
      <c r="P158" s="129"/>
      <c r="Q158" s="127">
        <f>SUM(Q156:Q157)</f>
        <v>0</v>
      </c>
      <c r="R158" s="130"/>
      <c r="S158" s="129"/>
      <c r="T158" s="127">
        <f>SUM(T156:T157)</f>
        <v>0</v>
      </c>
      <c r="U158" s="131"/>
      <c r="V158" s="134"/>
    </row>
    <row r="159" spans="2:22" ht="12" customHeight="1" thickBot="1">
      <c r="B159" s="135" t="s">
        <v>112</v>
      </c>
      <c r="C159" s="136"/>
      <c r="D159" s="137"/>
      <c r="E159" s="138"/>
      <c r="F159" s="139"/>
      <c r="G159" s="140"/>
      <c r="H159" s="227"/>
      <c r="I159" s="139"/>
      <c r="J159" s="142"/>
      <c r="K159" s="143"/>
      <c r="L159" s="144"/>
      <c r="N159" s="145"/>
      <c r="O159" s="138"/>
      <c r="P159" s="139"/>
      <c r="Q159" s="140"/>
      <c r="R159" s="141"/>
      <c r="S159" s="139"/>
      <c r="T159" s="142"/>
      <c r="U159" s="143"/>
      <c r="V159" s="146"/>
    </row>
    <row r="160" spans="2:22" ht="12" customHeight="1">
      <c r="B160" s="112"/>
      <c r="C160" s="113" t="s">
        <v>114</v>
      </c>
      <c r="D160" s="73">
        <v>0</v>
      </c>
      <c r="E160" s="114">
        <v>120</v>
      </c>
      <c r="F160" s="115">
        <f>D160*E160</f>
        <v>0</v>
      </c>
      <c r="G160" s="73">
        <v>0</v>
      </c>
      <c r="H160" s="92">
        <v>0</v>
      </c>
      <c r="I160" s="209">
        <f>G160*H160</f>
        <v>0</v>
      </c>
      <c r="J160" s="117">
        <f>D160+G160</f>
        <v>0</v>
      </c>
      <c r="K160" s="118" t="s">
        <v>17</v>
      </c>
      <c r="L160" s="119">
        <f>F160+I160</f>
        <v>0</v>
      </c>
      <c r="N160" s="120">
        <v>0</v>
      </c>
      <c r="O160" s="114">
        <v>120</v>
      </c>
      <c r="P160" s="115">
        <f>N160*O160</f>
        <v>0</v>
      </c>
      <c r="Q160" s="118">
        <v>0</v>
      </c>
      <c r="R160" s="121">
        <v>0</v>
      </c>
      <c r="S160" s="209">
        <f>Q160*R160</f>
        <v>0</v>
      </c>
      <c r="T160" s="117">
        <f>N160+Q160</f>
        <v>0</v>
      </c>
      <c r="U160" s="118" t="s">
        <v>17</v>
      </c>
      <c r="V160" s="119">
        <f>P160+S160</f>
        <v>0</v>
      </c>
    </row>
    <row r="161" spans="2:22" ht="12" customHeight="1" thickBot="1">
      <c r="B161" s="112"/>
      <c r="C161" s="147"/>
      <c r="D161" s="148"/>
      <c r="E161" s="149"/>
      <c r="F161" s="116"/>
      <c r="G161" s="148"/>
      <c r="H161" s="274"/>
      <c r="I161" s="116"/>
      <c r="J161" s="148"/>
      <c r="K161" s="148"/>
      <c r="L161" s="150"/>
      <c r="N161" s="151"/>
      <c r="O161" s="152"/>
      <c r="P161" s="116"/>
      <c r="Q161" s="153"/>
      <c r="R161" s="152"/>
      <c r="S161" s="116"/>
      <c r="T161" s="153"/>
      <c r="U161" s="153"/>
      <c r="V161" s="150"/>
    </row>
    <row r="162" spans="2:22" ht="12" customHeight="1" thickBot="1">
      <c r="B162" s="154" t="s">
        <v>160</v>
      </c>
      <c r="C162" s="155"/>
      <c r="D162" s="156"/>
      <c r="E162" s="157"/>
      <c r="F162" s="158">
        <f>SUM(F156:F161)</f>
        <v>0</v>
      </c>
      <c r="G162" s="156"/>
      <c r="H162" s="187"/>
      <c r="I162" s="158">
        <f>SUM(I156:I161)</f>
        <v>0</v>
      </c>
      <c r="J162" s="156"/>
      <c r="K162" s="156"/>
      <c r="L162" s="159">
        <f>SUM(L156:L161)</f>
        <v>0</v>
      </c>
      <c r="N162" s="160"/>
      <c r="O162" s="157"/>
      <c r="P162" s="158">
        <f>SUM(P156:P161)</f>
        <v>0</v>
      </c>
      <c r="Q162" s="156"/>
      <c r="R162" s="157"/>
      <c r="S162" s="158">
        <f>SUM(S156:S161)</f>
        <v>0</v>
      </c>
      <c r="T162" s="156"/>
      <c r="U162" s="156"/>
      <c r="V162" s="159">
        <f>SUM(V156:V161)</f>
        <v>0</v>
      </c>
    </row>
    <row r="163" spans="2:22" ht="12" customHeight="1" thickTop="1">
      <c r="B163" s="284"/>
      <c r="C163" s="285"/>
      <c r="D163" s="286"/>
      <c r="E163" s="287"/>
      <c r="F163" s="287"/>
      <c r="G163" s="286"/>
      <c r="H163" s="288"/>
      <c r="I163" s="287"/>
      <c r="J163" s="286"/>
      <c r="K163" s="286"/>
      <c r="L163" s="287"/>
      <c r="N163" s="289"/>
      <c r="O163" s="290"/>
      <c r="P163" s="290"/>
      <c r="Q163" s="289"/>
      <c r="R163" s="290"/>
      <c r="S163" s="290"/>
      <c r="T163" s="289"/>
      <c r="U163" s="289"/>
      <c r="V163" s="290"/>
    </row>
    <row r="164" spans="2:22" ht="12" customHeight="1">
      <c r="B164" s="165"/>
      <c r="C164" s="291"/>
      <c r="D164" s="289"/>
      <c r="E164" s="290"/>
      <c r="F164" s="290"/>
      <c r="G164" s="289"/>
      <c r="H164" s="292"/>
      <c r="I164" s="290"/>
      <c r="J164" s="289"/>
      <c r="K164" s="289"/>
      <c r="L164" s="290"/>
      <c r="N164" s="289"/>
      <c r="O164" s="290"/>
      <c r="P164" s="290"/>
      <c r="Q164" s="289"/>
      <c r="R164" s="290"/>
      <c r="S164" s="290"/>
      <c r="T164" s="289"/>
      <c r="U164" s="289"/>
      <c r="V164" s="290"/>
    </row>
    <row r="165" spans="2:22" ht="12" customHeight="1">
      <c r="B165" s="13" t="s">
        <v>249</v>
      </c>
      <c r="C165" s="65">
        <f>'Info &amp; Totals'!$B$1</f>
        <v>0</v>
      </c>
      <c r="D165" s="293"/>
      <c r="E165" s="294"/>
      <c r="F165" s="294"/>
      <c r="G165" s="293"/>
      <c r="H165" s="295"/>
      <c r="I165" s="294"/>
      <c r="J165" s="293"/>
      <c r="K165" s="293"/>
      <c r="N165" s="84" t="s">
        <v>249</v>
      </c>
      <c r="O165" s="85"/>
      <c r="P165" s="86"/>
      <c r="Q165" s="86"/>
      <c r="R165" s="86">
        <f>E165</f>
        <v>0</v>
      </c>
      <c r="S165" s="297"/>
      <c r="T165" s="296"/>
      <c r="U165" s="296"/>
      <c r="V165" s="298"/>
    </row>
    <row r="166" spans="2:22" ht="12" customHeight="1">
      <c r="B166" s="13" t="s">
        <v>248</v>
      </c>
      <c r="C166" s="65">
        <f>'Info &amp; Totals'!$B$2</f>
        <v>0</v>
      </c>
      <c r="D166" s="293"/>
      <c r="E166" s="294"/>
      <c r="F166" s="294"/>
      <c r="G166" s="293"/>
      <c r="H166" s="295"/>
      <c r="I166" s="294"/>
      <c r="J166" s="293"/>
      <c r="K166" s="293"/>
      <c r="N166" s="84" t="s">
        <v>248</v>
      </c>
      <c r="O166" s="85"/>
      <c r="P166" s="86"/>
      <c r="Q166" s="86"/>
      <c r="R166" s="86">
        <f>E166</f>
        <v>0</v>
      </c>
      <c r="S166" s="297"/>
      <c r="T166" s="296"/>
      <c r="U166" s="296"/>
      <c r="V166" s="298"/>
    </row>
    <row r="167" spans="2:22" ht="12" customHeight="1">
      <c r="B167" s="13" t="s">
        <v>74</v>
      </c>
      <c r="C167" s="65">
        <f>'Info &amp; Totals'!$B$3</f>
        <v>0</v>
      </c>
      <c r="D167" s="293"/>
      <c r="E167" s="294"/>
      <c r="F167" s="294"/>
      <c r="G167" s="293"/>
      <c r="H167" s="295"/>
      <c r="I167" s="294"/>
      <c r="J167" s="293"/>
      <c r="K167" s="293"/>
      <c r="N167" s="84" t="s">
        <v>74</v>
      </c>
      <c r="O167" s="85"/>
      <c r="P167" s="86"/>
      <c r="Q167" s="86"/>
      <c r="R167" s="86">
        <f>E167</f>
        <v>0</v>
      </c>
      <c r="S167" s="297"/>
      <c r="T167" s="296"/>
      <c r="U167" s="296"/>
      <c r="V167" s="298"/>
    </row>
    <row r="168" spans="2:22" ht="12" customHeight="1">
      <c r="B168" s="13" t="s">
        <v>69</v>
      </c>
      <c r="C168" s="90">
        <f>'Info &amp; Totals'!$B$4</f>
        <v>0</v>
      </c>
      <c r="D168" s="293"/>
      <c r="E168" s="294"/>
      <c r="F168" s="294"/>
      <c r="G168" s="293"/>
      <c r="H168" s="295"/>
      <c r="I168" s="294"/>
      <c r="J168" s="293"/>
      <c r="K168" s="293"/>
      <c r="N168" s="84" t="s">
        <v>69</v>
      </c>
      <c r="O168" s="85"/>
      <c r="P168" s="91"/>
      <c r="Q168" s="91"/>
      <c r="R168" s="91">
        <f>E168</f>
        <v>0</v>
      </c>
      <c r="S168" s="297"/>
      <c r="T168" s="296"/>
      <c r="U168" s="296"/>
      <c r="V168" s="298"/>
    </row>
    <row r="169" ht="12" customHeight="1" thickBot="1"/>
    <row r="170" spans="2:22" ht="21" customHeight="1" thickBot="1" thickTop="1">
      <c r="B170" s="365" t="s">
        <v>278</v>
      </c>
      <c r="C170" s="366"/>
      <c r="D170" s="366"/>
      <c r="E170" s="366"/>
      <c r="F170" s="366"/>
      <c r="G170" s="366"/>
      <c r="H170" s="366"/>
      <c r="I170" s="366"/>
      <c r="J170" s="366"/>
      <c r="K170" s="366"/>
      <c r="L170" s="367"/>
      <c r="N170" s="365" t="s">
        <v>279</v>
      </c>
      <c r="O170" s="366"/>
      <c r="P170" s="366"/>
      <c r="Q170" s="366"/>
      <c r="R170" s="366"/>
      <c r="S170" s="366"/>
      <c r="T170" s="366"/>
      <c r="U170" s="366"/>
      <c r="V170" s="367"/>
    </row>
    <row r="171" spans="2:22" ht="15">
      <c r="B171" s="335" t="s">
        <v>241</v>
      </c>
      <c r="C171" s="343" t="s">
        <v>72</v>
      </c>
      <c r="D171" s="339" t="s">
        <v>29</v>
      </c>
      <c r="E171" s="339"/>
      <c r="F171" s="339"/>
      <c r="G171" s="340" t="s">
        <v>15</v>
      </c>
      <c r="H171" s="340"/>
      <c r="I171" s="340"/>
      <c r="J171" s="340" t="s">
        <v>16</v>
      </c>
      <c r="K171" s="341"/>
      <c r="L171" s="351"/>
      <c r="N171" s="368" t="s">
        <v>29</v>
      </c>
      <c r="O171" s="339"/>
      <c r="P171" s="339"/>
      <c r="Q171" s="340" t="s">
        <v>15</v>
      </c>
      <c r="R171" s="340"/>
      <c r="S171" s="340"/>
      <c r="T171" s="340" t="s">
        <v>16</v>
      </c>
      <c r="U171" s="341"/>
      <c r="V171" s="342"/>
    </row>
    <row r="172" spans="2:22" ht="15.75" thickBot="1">
      <c r="B172" s="336"/>
      <c r="C172" s="344"/>
      <c r="D172" s="96" t="s">
        <v>32</v>
      </c>
      <c r="E172" s="97" t="s">
        <v>43</v>
      </c>
      <c r="F172" s="98" t="s">
        <v>33</v>
      </c>
      <c r="G172" s="96" t="s">
        <v>32</v>
      </c>
      <c r="H172" s="97" t="s">
        <v>43</v>
      </c>
      <c r="I172" s="98" t="s">
        <v>33</v>
      </c>
      <c r="J172" s="96" t="s">
        <v>32</v>
      </c>
      <c r="K172" s="96" t="s">
        <v>43</v>
      </c>
      <c r="L172" s="99" t="s">
        <v>33</v>
      </c>
      <c r="N172" s="100" t="s">
        <v>32</v>
      </c>
      <c r="O172" s="97" t="s">
        <v>43</v>
      </c>
      <c r="P172" s="98" t="s">
        <v>33</v>
      </c>
      <c r="Q172" s="96" t="s">
        <v>32</v>
      </c>
      <c r="R172" s="97" t="s">
        <v>43</v>
      </c>
      <c r="S172" s="98" t="s">
        <v>33</v>
      </c>
      <c r="T172" s="96" t="s">
        <v>32</v>
      </c>
      <c r="U172" s="96" t="s">
        <v>43</v>
      </c>
      <c r="V172" s="101" t="s">
        <v>33</v>
      </c>
    </row>
    <row r="173" spans="2:22" ht="12" customHeight="1" thickBot="1">
      <c r="B173" s="102" t="s">
        <v>111</v>
      </c>
      <c r="C173" s="103"/>
      <c r="D173" s="104"/>
      <c r="E173" s="105"/>
      <c r="F173" s="106"/>
      <c r="G173" s="104"/>
      <c r="H173" s="197"/>
      <c r="I173" s="106"/>
      <c r="J173" s="108"/>
      <c r="K173" s="104"/>
      <c r="L173" s="109"/>
      <c r="N173" s="110"/>
      <c r="O173" s="105"/>
      <c r="P173" s="106"/>
      <c r="Q173" s="104"/>
      <c r="R173" s="107"/>
      <c r="S173" s="106"/>
      <c r="T173" s="108"/>
      <c r="U173" s="104"/>
      <c r="V173" s="111"/>
    </row>
    <row r="174" spans="2:22" ht="12" customHeight="1">
      <c r="B174" s="112" t="s">
        <v>170</v>
      </c>
      <c r="C174" s="113" t="s">
        <v>127</v>
      </c>
      <c r="D174" s="73">
        <v>0</v>
      </c>
      <c r="E174" s="176">
        <v>6000</v>
      </c>
      <c r="F174" s="115">
        <f>D174*E174</f>
        <v>0</v>
      </c>
      <c r="G174" s="73">
        <v>0</v>
      </c>
      <c r="H174" s="92">
        <v>0</v>
      </c>
      <c r="I174" s="209">
        <f aca="true" t="shared" si="56" ref="I174:I180">G174*H174</f>
        <v>0</v>
      </c>
      <c r="J174" s="117">
        <f>D174+G174</f>
        <v>0</v>
      </c>
      <c r="K174" s="118" t="s">
        <v>17</v>
      </c>
      <c r="L174" s="119">
        <f>F174+I174</f>
        <v>0</v>
      </c>
      <c r="N174" s="120">
        <v>0</v>
      </c>
      <c r="O174" s="176">
        <f>E174</f>
        <v>6000</v>
      </c>
      <c r="P174" s="115">
        <f>N174*O174</f>
        <v>0</v>
      </c>
      <c r="Q174" s="118">
        <v>0</v>
      </c>
      <c r="R174" s="121">
        <v>0</v>
      </c>
      <c r="S174" s="209">
        <f aca="true" t="shared" si="57" ref="S174:S180">Q174*R174</f>
        <v>0</v>
      </c>
      <c r="T174" s="117">
        <f>N174+Q174</f>
        <v>0</v>
      </c>
      <c r="U174" s="118" t="s">
        <v>17</v>
      </c>
      <c r="V174" s="119">
        <f>P174+S174</f>
        <v>0</v>
      </c>
    </row>
    <row r="175" spans="2:22" ht="12" customHeight="1">
      <c r="B175" s="112" t="s">
        <v>171</v>
      </c>
      <c r="C175" s="113" t="s">
        <v>128</v>
      </c>
      <c r="D175" s="73">
        <v>0</v>
      </c>
      <c r="E175" s="176">
        <v>7500</v>
      </c>
      <c r="F175" s="115">
        <f aca="true" t="shared" si="58" ref="F175:F180">D175*E175</f>
        <v>0</v>
      </c>
      <c r="G175" s="73">
        <v>0</v>
      </c>
      <c r="H175" s="92">
        <v>0</v>
      </c>
      <c r="I175" s="209">
        <f t="shared" si="56"/>
        <v>0</v>
      </c>
      <c r="J175" s="117">
        <f aca="true" t="shared" si="59" ref="J175:J180">D175+G175</f>
        <v>0</v>
      </c>
      <c r="K175" s="118" t="s">
        <v>17</v>
      </c>
      <c r="L175" s="119">
        <f aca="true" t="shared" si="60" ref="L175:L180">F175+I175</f>
        <v>0</v>
      </c>
      <c r="N175" s="120">
        <v>0</v>
      </c>
      <c r="O175" s="176">
        <f>E175</f>
        <v>7500</v>
      </c>
      <c r="P175" s="115">
        <f>N175*O175</f>
        <v>0</v>
      </c>
      <c r="Q175" s="118">
        <v>0</v>
      </c>
      <c r="R175" s="121">
        <v>0</v>
      </c>
      <c r="S175" s="209">
        <f t="shared" si="57"/>
        <v>0</v>
      </c>
      <c r="T175" s="117">
        <f aca="true" t="shared" si="61" ref="T175:T180">N175+Q175</f>
        <v>0</v>
      </c>
      <c r="U175" s="118" t="s">
        <v>17</v>
      </c>
      <c r="V175" s="119">
        <f aca="true" t="shared" si="62" ref="V175:V180">P175+S175</f>
        <v>0</v>
      </c>
    </row>
    <row r="176" spans="2:22" ht="12" customHeight="1">
      <c r="B176" s="112" t="s">
        <v>172</v>
      </c>
      <c r="C176" s="113" t="s">
        <v>129</v>
      </c>
      <c r="D176" s="73">
        <v>0</v>
      </c>
      <c r="E176" s="176">
        <v>10000</v>
      </c>
      <c r="F176" s="115">
        <f t="shared" si="58"/>
        <v>0</v>
      </c>
      <c r="G176" s="73">
        <v>0</v>
      </c>
      <c r="H176" s="92">
        <v>0</v>
      </c>
      <c r="I176" s="209">
        <f t="shared" si="56"/>
        <v>0</v>
      </c>
      <c r="J176" s="117">
        <f t="shared" si="59"/>
        <v>0</v>
      </c>
      <c r="K176" s="118" t="s">
        <v>17</v>
      </c>
      <c r="L176" s="119">
        <f t="shared" si="60"/>
        <v>0</v>
      </c>
      <c r="N176" s="120">
        <v>0</v>
      </c>
      <c r="O176" s="176">
        <v>10000</v>
      </c>
      <c r="P176" s="115">
        <f>N176*O176</f>
        <v>0</v>
      </c>
      <c r="Q176" s="118">
        <v>0</v>
      </c>
      <c r="R176" s="121">
        <v>0</v>
      </c>
      <c r="S176" s="209">
        <f t="shared" si="57"/>
        <v>0</v>
      </c>
      <c r="T176" s="117">
        <f t="shared" si="61"/>
        <v>0</v>
      </c>
      <c r="U176" s="118" t="s">
        <v>17</v>
      </c>
      <c r="V176" s="119">
        <f t="shared" si="62"/>
        <v>0</v>
      </c>
    </row>
    <row r="177" spans="2:22" ht="12" customHeight="1">
      <c r="B177" s="112" t="s">
        <v>194</v>
      </c>
      <c r="C177" s="330" t="s">
        <v>300</v>
      </c>
      <c r="D177" s="73">
        <v>0</v>
      </c>
      <c r="E177" s="176">
        <v>7000</v>
      </c>
      <c r="F177" s="115">
        <f t="shared" si="58"/>
        <v>0</v>
      </c>
      <c r="G177" s="73">
        <v>0</v>
      </c>
      <c r="H177" s="92">
        <v>0</v>
      </c>
      <c r="I177" s="209">
        <f t="shared" si="56"/>
        <v>0</v>
      </c>
      <c r="J177" s="117">
        <f t="shared" si="59"/>
        <v>0</v>
      </c>
      <c r="K177" s="118" t="s">
        <v>17</v>
      </c>
      <c r="L177" s="119">
        <f t="shared" si="60"/>
        <v>0</v>
      </c>
      <c r="N177" s="120">
        <v>0</v>
      </c>
      <c r="O177" s="176">
        <v>7000</v>
      </c>
      <c r="P177" s="115">
        <f>N177*O177</f>
        <v>0</v>
      </c>
      <c r="Q177" s="118">
        <v>0</v>
      </c>
      <c r="R177" s="121">
        <v>0</v>
      </c>
      <c r="S177" s="209">
        <f t="shared" si="57"/>
        <v>0</v>
      </c>
      <c r="T177" s="117">
        <f t="shared" si="61"/>
        <v>0</v>
      </c>
      <c r="U177" s="118" t="s">
        <v>17</v>
      </c>
      <c r="V177" s="119">
        <f t="shared" si="62"/>
        <v>0</v>
      </c>
    </row>
    <row r="178" spans="2:22" ht="12" customHeight="1">
      <c r="B178" s="112"/>
      <c r="C178" s="113" t="s">
        <v>130</v>
      </c>
      <c r="D178" s="73">
        <v>0</v>
      </c>
      <c r="E178" s="176">
        <v>300</v>
      </c>
      <c r="F178" s="115">
        <f t="shared" si="58"/>
        <v>0</v>
      </c>
      <c r="G178" s="73">
        <v>0</v>
      </c>
      <c r="H178" s="92">
        <v>0</v>
      </c>
      <c r="I178" s="209">
        <f t="shared" si="56"/>
        <v>0</v>
      </c>
      <c r="J178" s="117">
        <f t="shared" si="59"/>
        <v>0</v>
      </c>
      <c r="K178" s="118" t="s">
        <v>17</v>
      </c>
      <c r="L178" s="119">
        <f t="shared" si="60"/>
        <v>0</v>
      </c>
      <c r="N178" s="120">
        <v>0</v>
      </c>
      <c r="O178" s="176">
        <v>300</v>
      </c>
      <c r="P178" s="115">
        <f>N178*O178</f>
        <v>0</v>
      </c>
      <c r="Q178" s="118">
        <v>0</v>
      </c>
      <c r="R178" s="121">
        <v>0</v>
      </c>
      <c r="S178" s="209">
        <f t="shared" si="57"/>
        <v>0</v>
      </c>
      <c r="T178" s="117">
        <f t="shared" si="61"/>
        <v>0</v>
      </c>
      <c r="U178" s="118" t="s">
        <v>17</v>
      </c>
      <c r="V178" s="119">
        <f t="shared" si="62"/>
        <v>0</v>
      </c>
    </row>
    <row r="179" spans="2:22" ht="12" customHeight="1">
      <c r="B179" s="112"/>
      <c r="C179" s="113" t="s">
        <v>131</v>
      </c>
      <c r="D179" s="73">
        <v>0</v>
      </c>
      <c r="E179" s="176">
        <v>900</v>
      </c>
      <c r="F179" s="115">
        <f t="shared" si="58"/>
        <v>0</v>
      </c>
      <c r="G179" s="73">
        <v>0</v>
      </c>
      <c r="H179" s="92">
        <v>0</v>
      </c>
      <c r="I179" s="209">
        <f t="shared" si="56"/>
        <v>0</v>
      </c>
      <c r="J179" s="117">
        <f t="shared" si="59"/>
        <v>0</v>
      </c>
      <c r="K179" s="118" t="s">
        <v>17</v>
      </c>
      <c r="L179" s="119">
        <f t="shared" si="60"/>
        <v>0</v>
      </c>
      <c r="N179" s="120">
        <v>0</v>
      </c>
      <c r="O179" s="176">
        <v>900</v>
      </c>
      <c r="P179" s="115">
        <f>N179*O179</f>
        <v>0</v>
      </c>
      <c r="Q179" s="118">
        <v>0</v>
      </c>
      <c r="R179" s="121">
        <v>0</v>
      </c>
      <c r="S179" s="209">
        <f t="shared" si="57"/>
        <v>0</v>
      </c>
      <c r="T179" s="117">
        <f t="shared" si="61"/>
        <v>0</v>
      </c>
      <c r="U179" s="118" t="s">
        <v>17</v>
      </c>
      <c r="V179" s="119">
        <f t="shared" si="62"/>
        <v>0</v>
      </c>
    </row>
    <row r="180" spans="2:22" ht="12" customHeight="1">
      <c r="B180" s="112"/>
      <c r="C180" s="113" t="s">
        <v>132</v>
      </c>
      <c r="D180" s="73">
        <v>0</v>
      </c>
      <c r="E180" s="176">
        <v>1500</v>
      </c>
      <c r="F180" s="115">
        <f t="shared" si="58"/>
        <v>0</v>
      </c>
      <c r="G180" s="73">
        <v>0</v>
      </c>
      <c r="H180" s="92">
        <v>0</v>
      </c>
      <c r="I180" s="209">
        <f t="shared" si="56"/>
        <v>0</v>
      </c>
      <c r="J180" s="117">
        <f t="shared" si="59"/>
        <v>0</v>
      </c>
      <c r="K180" s="118" t="s">
        <v>17</v>
      </c>
      <c r="L180" s="119">
        <f t="shared" si="60"/>
        <v>0</v>
      </c>
      <c r="N180" s="120">
        <v>0</v>
      </c>
      <c r="O180" s="176">
        <v>1500</v>
      </c>
      <c r="P180" s="115">
        <f>N180*O180</f>
        <v>0</v>
      </c>
      <c r="Q180" s="118">
        <v>0</v>
      </c>
      <c r="R180" s="121">
        <v>0</v>
      </c>
      <c r="S180" s="209">
        <f t="shared" si="57"/>
        <v>0</v>
      </c>
      <c r="T180" s="117">
        <f t="shared" si="61"/>
        <v>0</v>
      </c>
      <c r="U180" s="118" t="s">
        <v>17</v>
      </c>
      <c r="V180" s="119">
        <f t="shared" si="62"/>
        <v>0</v>
      </c>
    </row>
    <row r="181" spans="2:22" ht="12" customHeight="1" thickBot="1">
      <c r="B181" s="112"/>
      <c r="C181" s="113"/>
      <c r="E181" s="176"/>
      <c r="F181" s="115"/>
      <c r="I181" s="116"/>
      <c r="J181" s="117"/>
      <c r="K181" s="118"/>
      <c r="L181" s="119"/>
      <c r="N181" s="120"/>
      <c r="O181" s="176"/>
      <c r="P181" s="115"/>
      <c r="Q181" s="118"/>
      <c r="R181" s="121"/>
      <c r="S181" s="116"/>
      <c r="T181" s="117"/>
      <c r="U181" s="118"/>
      <c r="V181" s="119"/>
    </row>
    <row r="182" spans="2:22" ht="12" customHeight="1" thickBot="1">
      <c r="B182" s="125" t="s">
        <v>113</v>
      </c>
      <c r="C182" s="126"/>
      <c r="D182" s="127">
        <f>SUM(D174:D181)-D174</f>
        <v>0</v>
      </c>
      <c r="E182" s="128"/>
      <c r="F182" s="129"/>
      <c r="G182" s="127">
        <f>SUM(G174:G181)-G174</f>
        <v>0</v>
      </c>
      <c r="H182" s="219"/>
      <c r="I182" s="129"/>
      <c r="J182" s="127">
        <f>SUM(J174:J181)-J174</f>
        <v>0</v>
      </c>
      <c r="K182" s="131"/>
      <c r="L182" s="132"/>
      <c r="N182" s="133">
        <f>SUM(N174:N181)-N174</f>
        <v>0</v>
      </c>
      <c r="O182" s="128"/>
      <c r="P182" s="129"/>
      <c r="Q182" s="127">
        <f>SUM(Q174:Q181)-Q174</f>
        <v>0</v>
      </c>
      <c r="R182" s="130"/>
      <c r="S182" s="129"/>
      <c r="T182" s="127">
        <f>SUM(T174:T181)-T174</f>
        <v>0</v>
      </c>
      <c r="U182" s="131"/>
      <c r="V182" s="134"/>
    </row>
    <row r="183" spans="2:22" ht="12" customHeight="1" thickBot="1">
      <c r="B183" s="135" t="s">
        <v>112</v>
      </c>
      <c r="C183" s="136"/>
      <c r="D183" s="137"/>
      <c r="E183" s="138"/>
      <c r="F183" s="139"/>
      <c r="G183" s="140"/>
      <c r="H183" s="227"/>
      <c r="I183" s="139"/>
      <c r="J183" s="142"/>
      <c r="K183" s="143"/>
      <c r="L183" s="144"/>
      <c r="N183" s="145"/>
      <c r="O183" s="138"/>
      <c r="P183" s="139"/>
      <c r="Q183" s="140"/>
      <c r="R183" s="141"/>
      <c r="S183" s="139"/>
      <c r="T183" s="142"/>
      <c r="U183" s="143"/>
      <c r="V183" s="146"/>
    </row>
    <row r="184" spans="2:22" ht="12" customHeight="1">
      <c r="B184" s="182"/>
      <c r="C184" s="183" t="s">
        <v>133</v>
      </c>
      <c r="D184" s="184">
        <v>0</v>
      </c>
      <c r="E184" s="176">
        <v>400</v>
      </c>
      <c r="F184" s="115">
        <f aca="true" t="shared" si="63" ref="F184:F190">D184*E184</f>
        <v>0</v>
      </c>
      <c r="G184" s="73">
        <v>0</v>
      </c>
      <c r="H184" s="92">
        <v>0</v>
      </c>
      <c r="I184" s="209">
        <f aca="true" t="shared" si="64" ref="I184:I190">G184*H184</f>
        <v>0</v>
      </c>
      <c r="J184" s="117">
        <f aca="true" t="shared" si="65" ref="J184:J190">D184+G184</f>
        <v>0</v>
      </c>
      <c r="K184" s="118" t="s">
        <v>17</v>
      </c>
      <c r="L184" s="119">
        <f aca="true" t="shared" si="66" ref="L184:L190">F184+I184</f>
        <v>0</v>
      </c>
      <c r="N184" s="185">
        <v>0</v>
      </c>
      <c r="O184" s="176">
        <v>400</v>
      </c>
      <c r="P184" s="115">
        <f aca="true" t="shared" si="67" ref="P184:P190">N184*O184</f>
        <v>0</v>
      </c>
      <c r="Q184" s="118">
        <v>0</v>
      </c>
      <c r="R184" s="121">
        <v>0</v>
      </c>
      <c r="S184" s="209">
        <f aca="true" t="shared" si="68" ref="S184:S190">Q184*R184</f>
        <v>0</v>
      </c>
      <c r="T184" s="117">
        <f aca="true" t="shared" si="69" ref="T184:T190">N184+Q184</f>
        <v>0</v>
      </c>
      <c r="U184" s="118" t="s">
        <v>17</v>
      </c>
      <c r="V184" s="119">
        <f aca="true" t="shared" si="70" ref="V184:V190">P184+S184</f>
        <v>0</v>
      </c>
    </row>
    <row r="185" spans="2:22" ht="12" customHeight="1">
      <c r="B185" s="182"/>
      <c r="C185" s="183" t="s">
        <v>134</v>
      </c>
      <c r="D185" s="186">
        <v>0</v>
      </c>
      <c r="E185" s="176">
        <v>200</v>
      </c>
      <c r="F185" s="115">
        <f t="shared" si="63"/>
        <v>0</v>
      </c>
      <c r="G185" s="73">
        <v>0</v>
      </c>
      <c r="H185" s="92">
        <v>0</v>
      </c>
      <c r="I185" s="209">
        <f t="shared" si="64"/>
        <v>0</v>
      </c>
      <c r="J185" s="117">
        <f t="shared" si="65"/>
        <v>0</v>
      </c>
      <c r="K185" s="118" t="s">
        <v>17</v>
      </c>
      <c r="L185" s="119">
        <f t="shared" si="66"/>
        <v>0</v>
      </c>
      <c r="N185" s="120">
        <v>0</v>
      </c>
      <c r="O185" s="176">
        <v>200</v>
      </c>
      <c r="P185" s="115">
        <f t="shared" si="67"/>
        <v>0</v>
      </c>
      <c r="Q185" s="118">
        <v>0</v>
      </c>
      <c r="R185" s="121">
        <v>0</v>
      </c>
      <c r="S185" s="209">
        <f t="shared" si="68"/>
        <v>0</v>
      </c>
      <c r="T185" s="117">
        <f t="shared" si="69"/>
        <v>0</v>
      </c>
      <c r="U185" s="118" t="s">
        <v>17</v>
      </c>
      <c r="V185" s="119">
        <f t="shared" si="70"/>
        <v>0</v>
      </c>
    </row>
    <row r="186" spans="2:22" ht="12" customHeight="1">
      <c r="B186" s="182"/>
      <c r="C186" s="183" t="s">
        <v>135</v>
      </c>
      <c r="D186" s="186">
        <v>0</v>
      </c>
      <c r="E186" s="176">
        <v>200</v>
      </c>
      <c r="F186" s="115">
        <f t="shared" si="63"/>
        <v>0</v>
      </c>
      <c r="G186" s="73">
        <v>0</v>
      </c>
      <c r="H186" s="92">
        <v>0</v>
      </c>
      <c r="I186" s="209">
        <f t="shared" si="64"/>
        <v>0</v>
      </c>
      <c r="J186" s="117">
        <f t="shared" si="65"/>
        <v>0</v>
      </c>
      <c r="K186" s="118" t="s">
        <v>17</v>
      </c>
      <c r="L186" s="119">
        <f t="shared" si="66"/>
        <v>0</v>
      </c>
      <c r="N186" s="120">
        <v>0</v>
      </c>
      <c r="O186" s="176">
        <v>200</v>
      </c>
      <c r="P186" s="115">
        <f t="shared" si="67"/>
        <v>0</v>
      </c>
      <c r="Q186" s="118">
        <v>0</v>
      </c>
      <c r="R186" s="121">
        <v>0</v>
      </c>
      <c r="S186" s="209">
        <f t="shared" si="68"/>
        <v>0</v>
      </c>
      <c r="T186" s="117">
        <f t="shared" si="69"/>
        <v>0</v>
      </c>
      <c r="U186" s="118" t="s">
        <v>17</v>
      </c>
      <c r="V186" s="119">
        <f t="shared" si="70"/>
        <v>0</v>
      </c>
    </row>
    <row r="187" spans="2:22" ht="12" customHeight="1">
      <c r="B187" s="182"/>
      <c r="C187" s="183" t="s">
        <v>136</v>
      </c>
      <c r="D187" s="186">
        <v>0</v>
      </c>
      <c r="E187" s="176">
        <v>120</v>
      </c>
      <c r="F187" s="115">
        <f t="shared" si="63"/>
        <v>0</v>
      </c>
      <c r="G187" s="73">
        <v>0</v>
      </c>
      <c r="H187" s="92">
        <v>0</v>
      </c>
      <c r="I187" s="209">
        <f t="shared" si="64"/>
        <v>0</v>
      </c>
      <c r="J187" s="117">
        <f t="shared" si="65"/>
        <v>0</v>
      </c>
      <c r="K187" s="118" t="s">
        <v>17</v>
      </c>
      <c r="L187" s="119">
        <f t="shared" si="66"/>
        <v>0</v>
      </c>
      <c r="N187" s="120">
        <v>0</v>
      </c>
      <c r="O187" s="176">
        <v>120</v>
      </c>
      <c r="P187" s="115">
        <f t="shared" si="67"/>
        <v>0</v>
      </c>
      <c r="Q187" s="118">
        <v>0</v>
      </c>
      <c r="R187" s="121">
        <v>0</v>
      </c>
      <c r="S187" s="209">
        <f t="shared" si="68"/>
        <v>0</v>
      </c>
      <c r="T187" s="117">
        <f t="shared" si="69"/>
        <v>0</v>
      </c>
      <c r="U187" s="118" t="s">
        <v>17</v>
      </c>
      <c r="V187" s="119">
        <f t="shared" si="70"/>
        <v>0</v>
      </c>
    </row>
    <row r="188" spans="2:22" ht="12" customHeight="1">
      <c r="B188" s="182"/>
      <c r="C188" s="183" t="s">
        <v>137</v>
      </c>
      <c r="D188" s="186">
        <v>0</v>
      </c>
      <c r="E188" s="176">
        <v>80</v>
      </c>
      <c r="F188" s="115">
        <f t="shared" si="63"/>
        <v>0</v>
      </c>
      <c r="G188" s="73">
        <v>0</v>
      </c>
      <c r="H188" s="92">
        <v>0</v>
      </c>
      <c r="I188" s="209">
        <f t="shared" si="64"/>
        <v>0</v>
      </c>
      <c r="J188" s="117">
        <f t="shared" si="65"/>
        <v>0</v>
      </c>
      <c r="K188" s="118" t="s">
        <v>17</v>
      </c>
      <c r="L188" s="119">
        <f t="shared" si="66"/>
        <v>0</v>
      </c>
      <c r="N188" s="120">
        <v>0</v>
      </c>
      <c r="O188" s="176">
        <v>80</v>
      </c>
      <c r="P188" s="115">
        <f t="shared" si="67"/>
        <v>0</v>
      </c>
      <c r="Q188" s="118">
        <v>0</v>
      </c>
      <c r="R188" s="121">
        <v>0</v>
      </c>
      <c r="S188" s="209">
        <f t="shared" si="68"/>
        <v>0</v>
      </c>
      <c r="T188" s="117">
        <f t="shared" si="69"/>
        <v>0</v>
      </c>
      <c r="U188" s="118" t="s">
        <v>17</v>
      </c>
      <c r="V188" s="119">
        <f t="shared" si="70"/>
        <v>0</v>
      </c>
    </row>
    <row r="189" spans="2:22" ht="12" customHeight="1">
      <c r="B189" s="182"/>
      <c r="C189" s="183" t="s">
        <v>138</v>
      </c>
      <c r="D189" s="186">
        <v>0</v>
      </c>
      <c r="E189" s="176">
        <v>120</v>
      </c>
      <c r="F189" s="115">
        <f t="shared" si="63"/>
        <v>0</v>
      </c>
      <c r="G189" s="73">
        <v>0</v>
      </c>
      <c r="H189" s="92">
        <v>0</v>
      </c>
      <c r="I189" s="209">
        <f t="shared" si="64"/>
        <v>0</v>
      </c>
      <c r="J189" s="117">
        <f t="shared" si="65"/>
        <v>0</v>
      </c>
      <c r="K189" s="118" t="s">
        <v>17</v>
      </c>
      <c r="L189" s="119">
        <f t="shared" si="66"/>
        <v>0</v>
      </c>
      <c r="N189" s="120">
        <v>0</v>
      </c>
      <c r="O189" s="176">
        <v>120</v>
      </c>
      <c r="P189" s="115">
        <f t="shared" si="67"/>
        <v>0</v>
      </c>
      <c r="Q189" s="118">
        <v>0</v>
      </c>
      <c r="R189" s="121">
        <v>0</v>
      </c>
      <c r="S189" s="209">
        <f t="shared" si="68"/>
        <v>0</v>
      </c>
      <c r="T189" s="117">
        <f t="shared" si="69"/>
        <v>0</v>
      </c>
      <c r="U189" s="118" t="s">
        <v>17</v>
      </c>
      <c r="V189" s="119">
        <f t="shared" si="70"/>
        <v>0</v>
      </c>
    </row>
    <row r="190" spans="2:22" ht="12" customHeight="1">
      <c r="B190" s="182"/>
      <c r="C190" s="183" t="s">
        <v>139</v>
      </c>
      <c r="D190" s="186">
        <v>0</v>
      </c>
      <c r="E190" s="176">
        <v>200</v>
      </c>
      <c r="F190" s="115">
        <f t="shared" si="63"/>
        <v>0</v>
      </c>
      <c r="G190" s="73">
        <v>0</v>
      </c>
      <c r="H190" s="92">
        <v>0</v>
      </c>
      <c r="I190" s="209">
        <f t="shared" si="64"/>
        <v>0</v>
      </c>
      <c r="J190" s="117">
        <f t="shared" si="65"/>
        <v>0</v>
      </c>
      <c r="K190" s="118" t="s">
        <v>17</v>
      </c>
      <c r="L190" s="119">
        <f t="shared" si="66"/>
        <v>0</v>
      </c>
      <c r="N190" s="120">
        <v>0</v>
      </c>
      <c r="O190" s="176">
        <v>200</v>
      </c>
      <c r="P190" s="115">
        <f t="shared" si="67"/>
        <v>0</v>
      </c>
      <c r="Q190" s="118">
        <v>0</v>
      </c>
      <c r="R190" s="121">
        <v>0</v>
      </c>
      <c r="S190" s="209">
        <f t="shared" si="68"/>
        <v>0</v>
      </c>
      <c r="T190" s="117">
        <f t="shared" si="69"/>
        <v>0</v>
      </c>
      <c r="U190" s="118" t="s">
        <v>17</v>
      </c>
      <c r="V190" s="119">
        <f t="shared" si="70"/>
        <v>0</v>
      </c>
    </row>
    <row r="191" spans="2:22" ht="12" customHeight="1" thickBot="1">
      <c r="B191" s="112"/>
      <c r="C191" s="147"/>
      <c r="D191" s="148">
        <v>0</v>
      </c>
      <c r="E191" s="149"/>
      <c r="F191" s="116"/>
      <c r="G191" s="148"/>
      <c r="H191" s="274"/>
      <c r="I191" s="116"/>
      <c r="J191" s="148"/>
      <c r="K191" s="148"/>
      <c r="L191" s="150"/>
      <c r="N191" s="151"/>
      <c r="O191" s="152"/>
      <c r="P191" s="116"/>
      <c r="Q191" s="153"/>
      <c r="R191" s="152"/>
      <c r="S191" s="116"/>
      <c r="T191" s="153"/>
      <c r="U191" s="153"/>
      <c r="V191" s="150"/>
    </row>
    <row r="192" spans="2:22" ht="12" customHeight="1" thickBot="1">
      <c r="B192" s="154" t="s">
        <v>14</v>
      </c>
      <c r="C192" s="155"/>
      <c r="D192" s="156"/>
      <c r="E192" s="157"/>
      <c r="F192" s="158">
        <f>SUM(F174:F191)</f>
        <v>0</v>
      </c>
      <c r="G192" s="156"/>
      <c r="H192" s="187"/>
      <c r="I192" s="158">
        <f>SUM(I174:I191)</f>
        <v>0</v>
      </c>
      <c r="J192" s="156"/>
      <c r="K192" s="156"/>
      <c r="L192" s="159">
        <f>SUM(L174:L191)</f>
        <v>0</v>
      </c>
      <c r="N192" s="160"/>
      <c r="O192" s="157"/>
      <c r="P192" s="158">
        <f>SUM(P174:P191)</f>
        <v>0</v>
      </c>
      <c r="Q192" s="156"/>
      <c r="R192" s="157"/>
      <c r="S192" s="158">
        <f>SUM(S174:S191)</f>
        <v>0</v>
      </c>
      <c r="T192" s="156"/>
      <c r="U192" s="156"/>
      <c r="V192" s="159">
        <f>SUM(V174:V191)</f>
        <v>0</v>
      </c>
    </row>
    <row r="193" ht="12" customHeight="1" thickBot="1" thickTop="1"/>
    <row r="194" spans="2:22" ht="19.5" customHeight="1" thickBot="1" thickTop="1">
      <c r="B194" s="360" t="s">
        <v>280</v>
      </c>
      <c r="C194" s="361"/>
      <c r="D194" s="361"/>
      <c r="E194" s="361"/>
      <c r="F194" s="361"/>
      <c r="G194" s="361"/>
      <c r="H194" s="361"/>
      <c r="I194" s="361"/>
      <c r="J194" s="361"/>
      <c r="K194" s="361"/>
      <c r="L194" s="362"/>
      <c r="N194" s="360" t="s">
        <v>281</v>
      </c>
      <c r="O194" s="361"/>
      <c r="P194" s="361"/>
      <c r="Q194" s="361"/>
      <c r="R194" s="361"/>
      <c r="S194" s="361"/>
      <c r="T194" s="361"/>
      <c r="U194" s="361"/>
      <c r="V194" s="362"/>
    </row>
    <row r="195" spans="2:22" ht="15">
      <c r="B195" s="352" t="s">
        <v>241</v>
      </c>
      <c r="C195" s="363" t="s">
        <v>72</v>
      </c>
      <c r="D195" s="356" t="s">
        <v>29</v>
      </c>
      <c r="E195" s="356"/>
      <c r="F195" s="356"/>
      <c r="G195" s="357" t="s">
        <v>15</v>
      </c>
      <c r="H195" s="357"/>
      <c r="I195" s="357"/>
      <c r="J195" s="357" t="s">
        <v>16</v>
      </c>
      <c r="K195" s="358"/>
      <c r="L195" s="359"/>
      <c r="N195" s="369" t="s">
        <v>29</v>
      </c>
      <c r="O195" s="356"/>
      <c r="P195" s="356"/>
      <c r="Q195" s="357" t="s">
        <v>15</v>
      </c>
      <c r="R195" s="357"/>
      <c r="S195" s="357"/>
      <c r="T195" s="357" t="s">
        <v>16</v>
      </c>
      <c r="U195" s="358"/>
      <c r="V195" s="379"/>
    </row>
    <row r="196" spans="2:22" ht="15.75" thickBot="1">
      <c r="B196" s="353"/>
      <c r="C196" s="364"/>
      <c r="D196" s="269" t="s">
        <v>32</v>
      </c>
      <c r="E196" s="270" t="s">
        <v>43</v>
      </c>
      <c r="F196" s="271" t="s">
        <v>33</v>
      </c>
      <c r="G196" s="269" t="s">
        <v>32</v>
      </c>
      <c r="H196" s="270" t="s">
        <v>43</v>
      </c>
      <c r="I196" s="271" t="s">
        <v>33</v>
      </c>
      <c r="J196" s="269" t="s">
        <v>32</v>
      </c>
      <c r="K196" s="269" t="s">
        <v>43</v>
      </c>
      <c r="L196" s="272" t="s">
        <v>33</v>
      </c>
      <c r="N196" s="273" t="s">
        <v>32</v>
      </c>
      <c r="O196" s="270" t="s">
        <v>43</v>
      </c>
      <c r="P196" s="271" t="s">
        <v>33</v>
      </c>
      <c r="Q196" s="269" t="s">
        <v>32</v>
      </c>
      <c r="R196" s="270" t="s">
        <v>43</v>
      </c>
      <c r="S196" s="271" t="s">
        <v>33</v>
      </c>
      <c r="T196" s="269" t="s">
        <v>32</v>
      </c>
      <c r="U196" s="269" t="s">
        <v>43</v>
      </c>
      <c r="V196" s="272" t="s">
        <v>33</v>
      </c>
    </row>
    <row r="197" spans="2:22" ht="12" customHeight="1">
      <c r="B197" s="112" t="s">
        <v>173</v>
      </c>
      <c r="C197" s="113" t="s">
        <v>244</v>
      </c>
      <c r="D197" s="73">
        <v>0</v>
      </c>
      <c r="E197" s="167">
        <f>('Info &amp; Totals'!E17/3)*17.5</f>
        <v>0</v>
      </c>
      <c r="F197" s="115">
        <f aca="true" t="shared" si="71" ref="F197:F206">D197*E197</f>
        <v>0</v>
      </c>
      <c r="G197" s="73">
        <v>0</v>
      </c>
      <c r="H197" s="92">
        <v>0</v>
      </c>
      <c r="I197" s="209">
        <f>G197*H197</f>
        <v>0</v>
      </c>
      <c r="J197" s="117">
        <f aca="true" t="shared" si="72" ref="J197:J206">D197+G197</f>
        <v>0</v>
      </c>
      <c r="K197" s="118" t="s">
        <v>17</v>
      </c>
      <c r="L197" s="119">
        <f aca="true" t="shared" si="73" ref="L197:L206">F197+I197</f>
        <v>0</v>
      </c>
      <c r="M197" s="73"/>
      <c r="N197" s="120">
        <v>0</v>
      </c>
      <c r="O197" s="167">
        <f>('Info &amp; Totals'!P17/3)*17.5</f>
        <v>0</v>
      </c>
      <c r="P197" s="115">
        <f>N197*O197</f>
        <v>0</v>
      </c>
      <c r="Q197" s="118">
        <v>0</v>
      </c>
      <c r="R197" s="121">
        <v>0</v>
      </c>
      <c r="S197" s="209">
        <f>Q197*R197</f>
        <v>0</v>
      </c>
      <c r="T197" s="117">
        <f>N197+Q197</f>
        <v>0</v>
      </c>
      <c r="U197" s="118" t="s">
        <v>17</v>
      </c>
      <c r="V197" s="119">
        <f>P197+S197</f>
        <v>0</v>
      </c>
    </row>
    <row r="198" spans="2:22" ht="12" customHeight="1">
      <c r="B198" s="112" t="s">
        <v>190</v>
      </c>
      <c r="C198" s="113" t="s">
        <v>46</v>
      </c>
      <c r="D198" s="73">
        <v>0</v>
      </c>
      <c r="E198" s="176">
        <v>900</v>
      </c>
      <c r="F198" s="115">
        <f t="shared" si="71"/>
        <v>0</v>
      </c>
      <c r="G198" s="73">
        <v>0</v>
      </c>
      <c r="H198" s="92">
        <v>0</v>
      </c>
      <c r="I198" s="209">
        <f>G198*H198</f>
        <v>0</v>
      </c>
      <c r="J198" s="117">
        <f t="shared" si="72"/>
        <v>0</v>
      </c>
      <c r="K198" s="118" t="s">
        <v>17</v>
      </c>
      <c r="L198" s="119">
        <f t="shared" si="73"/>
        <v>0</v>
      </c>
      <c r="N198" s="120">
        <v>0</v>
      </c>
      <c r="O198" s="176">
        <v>900</v>
      </c>
      <c r="P198" s="115">
        <f>N198*O198</f>
        <v>0</v>
      </c>
      <c r="Q198" s="118">
        <v>0</v>
      </c>
      <c r="R198" s="121">
        <v>0</v>
      </c>
      <c r="S198" s="209">
        <f>Q198*R198</f>
        <v>0</v>
      </c>
      <c r="T198" s="117">
        <f>N198+Q198</f>
        <v>0</v>
      </c>
      <c r="U198" s="118" t="s">
        <v>17</v>
      </c>
      <c r="V198" s="119">
        <f>P198+S198</f>
        <v>0</v>
      </c>
    </row>
    <row r="199" spans="2:22" ht="12" customHeight="1">
      <c r="B199" s="112"/>
      <c r="C199" s="113" t="s">
        <v>52</v>
      </c>
      <c r="D199" s="73">
        <v>0</v>
      </c>
      <c r="E199" s="176">
        <v>600</v>
      </c>
      <c r="F199" s="115">
        <f t="shared" si="71"/>
        <v>0</v>
      </c>
      <c r="G199" s="73">
        <v>0</v>
      </c>
      <c r="H199" s="92">
        <v>0</v>
      </c>
      <c r="I199" s="209">
        <f>G199*H199</f>
        <v>0</v>
      </c>
      <c r="J199" s="117">
        <f t="shared" si="72"/>
        <v>0</v>
      </c>
      <c r="K199" s="118" t="s">
        <v>17</v>
      </c>
      <c r="L199" s="119">
        <f t="shared" si="73"/>
        <v>0</v>
      </c>
      <c r="N199" s="120">
        <v>0</v>
      </c>
      <c r="O199" s="176">
        <v>600</v>
      </c>
      <c r="P199" s="115">
        <f>N199*O199</f>
        <v>0</v>
      </c>
      <c r="Q199" s="118">
        <v>0</v>
      </c>
      <c r="R199" s="121">
        <v>0</v>
      </c>
      <c r="S199" s="209">
        <f>Q199*R199</f>
        <v>0</v>
      </c>
      <c r="T199" s="117">
        <f>N199+Q199</f>
        <v>0</v>
      </c>
      <c r="U199" s="118" t="s">
        <v>17</v>
      </c>
      <c r="V199" s="119">
        <f>P199+S199</f>
        <v>0</v>
      </c>
    </row>
    <row r="200" spans="2:22" ht="12" customHeight="1">
      <c r="B200" s="112"/>
      <c r="C200" s="113" t="s">
        <v>158</v>
      </c>
      <c r="E200" s="176"/>
      <c r="F200" s="115"/>
      <c r="I200" s="116"/>
      <c r="J200" s="117"/>
      <c r="K200" s="118"/>
      <c r="L200" s="119"/>
      <c r="N200" s="120"/>
      <c r="O200" s="176"/>
      <c r="P200" s="115"/>
      <c r="Q200" s="118"/>
      <c r="R200" s="121"/>
      <c r="S200" s="116"/>
      <c r="T200" s="117"/>
      <c r="U200" s="118"/>
      <c r="V200" s="119"/>
    </row>
    <row r="201" spans="2:22" ht="12" customHeight="1">
      <c r="B201" s="112"/>
      <c r="C201" s="299" t="s">
        <v>140</v>
      </c>
      <c r="D201" s="73">
        <v>0</v>
      </c>
      <c r="E201" s="176">
        <v>450</v>
      </c>
      <c r="F201" s="115">
        <f t="shared" si="71"/>
        <v>0</v>
      </c>
      <c r="G201" s="73">
        <v>0</v>
      </c>
      <c r="H201" s="92">
        <v>0</v>
      </c>
      <c r="I201" s="209">
        <f aca="true" t="shared" si="74" ref="I201:I206">G201*H201</f>
        <v>0</v>
      </c>
      <c r="J201" s="117">
        <f t="shared" si="72"/>
        <v>0</v>
      </c>
      <c r="K201" s="118" t="s">
        <v>17</v>
      </c>
      <c r="L201" s="119">
        <f t="shared" si="73"/>
        <v>0</v>
      </c>
      <c r="N201" s="120">
        <v>0</v>
      </c>
      <c r="O201" s="176">
        <v>450</v>
      </c>
      <c r="P201" s="115">
        <f aca="true" t="shared" si="75" ref="P201:P206">N201*O201</f>
        <v>0</v>
      </c>
      <c r="Q201" s="118">
        <v>0</v>
      </c>
      <c r="R201" s="121">
        <v>0</v>
      </c>
      <c r="S201" s="209">
        <f aca="true" t="shared" si="76" ref="S201:S206">Q201*R201</f>
        <v>0</v>
      </c>
      <c r="T201" s="117">
        <f aca="true" t="shared" si="77" ref="T201:T206">N201+Q201</f>
        <v>0</v>
      </c>
      <c r="U201" s="118" t="s">
        <v>17</v>
      </c>
      <c r="V201" s="119">
        <f aca="true" t="shared" si="78" ref="V201:V206">P201+S201</f>
        <v>0</v>
      </c>
    </row>
    <row r="202" spans="2:22" ht="12" customHeight="1">
      <c r="B202" s="112"/>
      <c r="C202" s="299" t="s">
        <v>141</v>
      </c>
      <c r="D202" s="73">
        <v>0</v>
      </c>
      <c r="E202" s="176">
        <v>100</v>
      </c>
      <c r="F202" s="115">
        <f t="shared" si="71"/>
        <v>0</v>
      </c>
      <c r="G202" s="73">
        <v>0</v>
      </c>
      <c r="H202" s="92">
        <v>0</v>
      </c>
      <c r="I202" s="209">
        <f t="shared" si="74"/>
        <v>0</v>
      </c>
      <c r="J202" s="117">
        <f t="shared" si="72"/>
        <v>0</v>
      </c>
      <c r="K202" s="118" t="s">
        <v>17</v>
      </c>
      <c r="L202" s="119">
        <f t="shared" si="73"/>
        <v>0</v>
      </c>
      <c r="N202" s="120">
        <v>0</v>
      </c>
      <c r="O202" s="176">
        <v>100</v>
      </c>
      <c r="P202" s="115">
        <f t="shared" si="75"/>
        <v>0</v>
      </c>
      <c r="Q202" s="118">
        <v>0</v>
      </c>
      <c r="R202" s="121">
        <v>0</v>
      </c>
      <c r="S202" s="209">
        <f t="shared" si="76"/>
        <v>0</v>
      </c>
      <c r="T202" s="117">
        <f t="shared" si="77"/>
        <v>0</v>
      </c>
      <c r="U202" s="118" t="s">
        <v>17</v>
      </c>
      <c r="V202" s="119">
        <f t="shared" si="78"/>
        <v>0</v>
      </c>
    </row>
    <row r="203" spans="2:22" ht="12" customHeight="1">
      <c r="B203" s="112"/>
      <c r="C203" s="299" t="s">
        <v>142</v>
      </c>
      <c r="D203" s="73">
        <v>0</v>
      </c>
      <c r="E203" s="176">
        <v>100</v>
      </c>
      <c r="F203" s="115">
        <f t="shared" si="71"/>
        <v>0</v>
      </c>
      <c r="G203" s="73">
        <v>0</v>
      </c>
      <c r="H203" s="92">
        <v>0</v>
      </c>
      <c r="I203" s="209">
        <f t="shared" si="74"/>
        <v>0</v>
      </c>
      <c r="J203" s="117">
        <f t="shared" si="72"/>
        <v>0</v>
      </c>
      <c r="K203" s="118" t="s">
        <v>17</v>
      </c>
      <c r="L203" s="119">
        <f t="shared" si="73"/>
        <v>0</v>
      </c>
      <c r="N203" s="120">
        <v>0</v>
      </c>
      <c r="O203" s="176">
        <v>100</v>
      </c>
      <c r="P203" s="115">
        <f t="shared" si="75"/>
        <v>0</v>
      </c>
      <c r="Q203" s="118">
        <v>0</v>
      </c>
      <c r="R203" s="121">
        <v>0</v>
      </c>
      <c r="S203" s="209">
        <f t="shared" si="76"/>
        <v>0</v>
      </c>
      <c r="T203" s="117">
        <f t="shared" si="77"/>
        <v>0</v>
      </c>
      <c r="U203" s="118" t="s">
        <v>17</v>
      </c>
      <c r="V203" s="119">
        <f t="shared" si="78"/>
        <v>0</v>
      </c>
    </row>
    <row r="204" spans="2:22" ht="12" customHeight="1">
      <c r="B204" s="112"/>
      <c r="C204" s="299" t="s">
        <v>143</v>
      </c>
      <c r="D204" s="73">
        <v>0</v>
      </c>
      <c r="E204" s="176">
        <v>200</v>
      </c>
      <c r="F204" s="115">
        <f t="shared" si="71"/>
        <v>0</v>
      </c>
      <c r="G204" s="73">
        <v>0</v>
      </c>
      <c r="H204" s="92">
        <v>0</v>
      </c>
      <c r="I204" s="209">
        <f t="shared" si="74"/>
        <v>0</v>
      </c>
      <c r="J204" s="117">
        <f t="shared" si="72"/>
        <v>0</v>
      </c>
      <c r="K204" s="118" t="s">
        <v>17</v>
      </c>
      <c r="L204" s="119">
        <f t="shared" si="73"/>
        <v>0</v>
      </c>
      <c r="N204" s="120">
        <v>0</v>
      </c>
      <c r="O204" s="176">
        <v>200</v>
      </c>
      <c r="P204" s="115">
        <f t="shared" si="75"/>
        <v>0</v>
      </c>
      <c r="Q204" s="118">
        <v>0</v>
      </c>
      <c r="R204" s="121">
        <v>0</v>
      </c>
      <c r="S204" s="209">
        <f t="shared" si="76"/>
        <v>0</v>
      </c>
      <c r="T204" s="117">
        <f t="shared" si="77"/>
        <v>0</v>
      </c>
      <c r="U204" s="118" t="s">
        <v>17</v>
      </c>
      <c r="V204" s="119">
        <f t="shared" si="78"/>
        <v>0</v>
      </c>
    </row>
    <row r="205" spans="2:22" ht="12" customHeight="1">
      <c r="B205" s="112"/>
      <c r="C205" s="113" t="s">
        <v>53</v>
      </c>
      <c r="D205" s="73">
        <v>0</v>
      </c>
      <c r="E205" s="176">
        <v>200</v>
      </c>
      <c r="F205" s="115">
        <f t="shared" si="71"/>
        <v>0</v>
      </c>
      <c r="G205" s="73">
        <v>0</v>
      </c>
      <c r="H205" s="92">
        <v>0</v>
      </c>
      <c r="I205" s="209">
        <f t="shared" si="74"/>
        <v>0</v>
      </c>
      <c r="J205" s="117">
        <f t="shared" si="72"/>
        <v>0</v>
      </c>
      <c r="K205" s="118" t="s">
        <v>17</v>
      </c>
      <c r="L205" s="119">
        <f t="shared" si="73"/>
        <v>0</v>
      </c>
      <c r="N205" s="120">
        <v>0</v>
      </c>
      <c r="O205" s="176">
        <v>200</v>
      </c>
      <c r="P205" s="115">
        <f t="shared" si="75"/>
        <v>0</v>
      </c>
      <c r="Q205" s="118">
        <v>0</v>
      </c>
      <c r="R205" s="121">
        <v>0</v>
      </c>
      <c r="S205" s="209">
        <f t="shared" si="76"/>
        <v>0</v>
      </c>
      <c r="T205" s="117">
        <f t="shared" si="77"/>
        <v>0</v>
      </c>
      <c r="U205" s="118" t="s">
        <v>17</v>
      </c>
      <c r="V205" s="119">
        <f t="shared" si="78"/>
        <v>0</v>
      </c>
    </row>
    <row r="206" spans="2:22" ht="12" customHeight="1">
      <c r="B206" s="112"/>
      <c r="C206" s="113" t="s">
        <v>0</v>
      </c>
      <c r="D206" s="148">
        <v>0</v>
      </c>
      <c r="E206" s="176">
        <v>80</v>
      </c>
      <c r="F206" s="115">
        <f t="shared" si="71"/>
        <v>0</v>
      </c>
      <c r="G206" s="148">
        <v>0</v>
      </c>
      <c r="H206" s="92">
        <v>0</v>
      </c>
      <c r="I206" s="209">
        <f t="shared" si="74"/>
        <v>0</v>
      </c>
      <c r="J206" s="117">
        <f t="shared" si="72"/>
        <v>0</v>
      </c>
      <c r="K206" s="118" t="s">
        <v>17</v>
      </c>
      <c r="L206" s="119">
        <f t="shared" si="73"/>
        <v>0</v>
      </c>
      <c r="N206" s="151">
        <v>0</v>
      </c>
      <c r="O206" s="176">
        <v>80</v>
      </c>
      <c r="P206" s="115">
        <f t="shared" si="75"/>
        <v>0</v>
      </c>
      <c r="Q206" s="153">
        <v>0</v>
      </c>
      <c r="R206" s="121">
        <v>0</v>
      </c>
      <c r="S206" s="209">
        <f t="shared" si="76"/>
        <v>0</v>
      </c>
      <c r="T206" s="117">
        <f t="shared" si="77"/>
        <v>0</v>
      </c>
      <c r="U206" s="118" t="s">
        <v>17</v>
      </c>
      <c r="V206" s="119">
        <f t="shared" si="78"/>
        <v>0</v>
      </c>
    </row>
    <row r="207" spans="2:22" ht="12" customHeight="1" thickBot="1">
      <c r="B207" s="112"/>
      <c r="C207" s="147"/>
      <c r="D207" s="148"/>
      <c r="E207" s="149"/>
      <c r="F207" s="116"/>
      <c r="G207" s="148"/>
      <c r="H207" s="274"/>
      <c r="I207" s="116"/>
      <c r="J207" s="148"/>
      <c r="K207" s="148"/>
      <c r="L207" s="150"/>
      <c r="N207" s="151"/>
      <c r="O207" s="152"/>
      <c r="P207" s="116"/>
      <c r="Q207" s="153"/>
      <c r="R207" s="152"/>
      <c r="S207" s="116"/>
      <c r="T207" s="153"/>
      <c r="U207" s="153"/>
      <c r="V207" s="150"/>
    </row>
    <row r="208" spans="2:22" ht="12" customHeight="1" thickBot="1">
      <c r="B208" s="275" t="s">
        <v>39</v>
      </c>
      <c r="C208" s="276"/>
      <c r="D208" s="277"/>
      <c r="E208" s="278"/>
      <c r="F208" s="265">
        <f>SUM(F197:F207)</f>
        <v>0</v>
      </c>
      <c r="G208" s="277"/>
      <c r="H208" s="279"/>
      <c r="I208" s="265">
        <f>SUM(I197:I207)</f>
        <v>0</v>
      </c>
      <c r="J208" s="277"/>
      <c r="K208" s="277"/>
      <c r="L208" s="267">
        <f>SUM(L197:L207)</f>
        <v>0</v>
      </c>
      <c r="N208" s="280"/>
      <c r="O208" s="278"/>
      <c r="P208" s="281">
        <f>SUM(P197:P207)</f>
        <v>0</v>
      </c>
      <c r="Q208" s="277"/>
      <c r="R208" s="278"/>
      <c r="S208" s="281">
        <f>SUM(S197:S207)</f>
        <v>0</v>
      </c>
      <c r="T208" s="277"/>
      <c r="U208" s="277"/>
      <c r="V208" s="282">
        <f>SUM(V197:V207)</f>
        <v>0</v>
      </c>
    </row>
    <row r="209" spans="2:22" ht="12" customHeight="1" thickTop="1">
      <c r="B209" s="165"/>
      <c r="C209" s="291"/>
      <c r="D209" s="289"/>
      <c r="E209" s="290"/>
      <c r="F209" s="290"/>
      <c r="G209" s="289"/>
      <c r="H209" s="292"/>
      <c r="I209" s="290"/>
      <c r="J209" s="289"/>
      <c r="K209" s="289"/>
      <c r="L209" s="290"/>
      <c r="N209" s="289"/>
      <c r="O209" s="290"/>
      <c r="P209" s="290"/>
      <c r="Q209" s="289"/>
      <c r="R209" s="290"/>
      <c r="S209" s="290"/>
      <c r="T209" s="289"/>
      <c r="U209" s="289"/>
      <c r="V209" s="290"/>
    </row>
    <row r="210" spans="2:22" ht="12" customHeight="1">
      <c r="B210" s="304" t="s">
        <v>218</v>
      </c>
      <c r="C210" s="291"/>
      <c r="D210" s="289"/>
      <c r="E210" s="290"/>
      <c r="F210" s="290"/>
      <c r="G210" s="289"/>
      <c r="H210" s="292"/>
      <c r="I210" s="290"/>
      <c r="J210" s="289"/>
      <c r="K210" s="289"/>
      <c r="L210" s="290"/>
      <c r="N210" s="289"/>
      <c r="O210" s="290"/>
      <c r="P210" s="290"/>
      <c r="Q210" s="289"/>
      <c r="R210" s="290"/>
      <c r="S210" s="290"/>
      <c r="T210" s="289"/>
      <c r="U210" s="289"/>
      <c r="V210" s="290"/>
    </row>
    <row r="211" spans="2:22" ht="12" customHeight="1">
      <c r="B211" s="82" t="s">
        <v>223</v>
      </c>
      <c r="C211" s="291"/>
      <c r="D211" s="289"/>
      <c r="E211" s="290"/>
      <c r="F211" s="290"/>
      <c r="G211" s="289"/>
      <c r="H211" s="292"/>
      <c r="I211" s="290"/>
      <c r="J211" s="289"/>
      <c r="K211" s="289"/>
      <c r="L211" s="290"/>
      <c r="N211" s="289"/>
      <c r="O211" s="290"/>
      <c r="P211" s="290"/>
      <c r="Q211" s="289"/>
      <c r="R211" s="290"/>
      <c r="S211" s="290"/>
      <c r="T211" s="289"/>
      <c r="U211" s="289"/>
      <c r="V211" s="290"/>
    </row>
    <row r="212" spans="2:22" ht="12" customHeight="1">
      <c r="B212" s="165"/>
      <c r="C212" s="291"/>
      <c r="D212" s="289"/>
      <c r="E212" s="290"/>
      <c r="F212" s="290"/>
      <c r="G212" s="289"/>
      <c r="H212" s="292"/>
      <c r="I212" s="290"/>
      <c r="J212" s="289"/>
      <c r="K212" s="289"/>
      <c r="L212" s="290"/>
      <c r="N212" s="289"/>
      <c r="O212" s="290"/>
      <c r="P212" s="290"/>
      <c r="Q212" s="289"/>
      <c r="R212" s="290"/>
      <c r="S212" s="290"/>
      <c r="T212" s="289"/>
      <c r="U212" s="289"/>
      <c r="V212" s="290"/>
    </row>
    <row r="213" spans="2:22" ht="12" customHeight="1">
      <c r="B213" s="13" t="s">
        <v>249</v>
      </c>
      <c r="C213" s="65">
        <f>'Info &amp; Totals'!$B$1</f>
        <v>0</v>
      </c>
      <c r="D213" s="293"/>
      <c r="E213" s="294"/>
      <c r="F213" s="294"/>
      <c r="G213" s="293"/>
      <c r="H213" s="295"/>
      <c r="I213" s="294"/>
      <c r="J213" s="293"/>
      <c r="K213" s="293"/>
      <c r="N213" s="84" t="s">
        <v>249</v>
      </c>
      <c r="O213" s="85"/>
      <c r="P213" s="86"/>
      <c r="Q213" s="86"/>
      <c r="R213" s="86">
        <f>E213</f>
        <v>0</v>
      </c>
      <c r="S213" s="297"/>
      <c r="T213" s="296"/>
      <c r="U213" s="296"/>
      <c r="V213" s="298"/>
    </row>
    <row r="214" spans="2:22" ht="12" customHeight="1">
      <c r="B214" s="13" t="s">
        <v>248</v>
      </c>
      <c r="C214" s="65">
        <f>'Info &amp; Totals'!$B$2</f>
        <v>0</v>
      </c>
      <c r="D214" s="293"/>
      <c r="E214" s="294"/>
      <c r="F214" s="294"/>
      <c r="G214" s="293"/>
      <c r="H214" s="295"/>
      <c r="I214" s="294"/>
      <c r="J214" s="293"/>
      <c r="K214" s="293"/>
      <c r="N214" s="84" t="s">
        <v>248</v>
      </c>
      <c r="O214" s="85"/>
      <c r="P214" s="86"/>
      <c r="Q214" s="86"/>
      <c r="R214" s="86">
        <f>E214</f>
        <v>0</v>
      </c>
      <c r="S214" s="297"/>
      <c r="T214" s="296"/>
      <c r="U214" s="296"/>
      <c r="V214" s="298"/>
    </row>
    <row r="215" spans="2:22" ht="12" customHeight="1">
      <c r="B215" s="13" t="s">
        <v>74</v>
      </c>
      <c r="C215" s="65">
        <f>'Info &amp; Totals'!$B$3</f>
        <v>0</v>
      </c>
      <c r="D215" s="293"/>
      <c r="E215" s="294"/>
      <c r="F215" s="294"/>
      <c r="G215" s="293"/>
      <c r="H215" s="295"/>
      <c r="I215" s="294"/>
      <c r="J215" s="293"/>
      <c r="K215" s="293"/>
      <c r="N215" s="84" t="s">
        <v>74</v>
      </c>
      <c r="O215" s="85"/>
      <c r="P215" s="86"/>
      <c r="Q215" s="86"/>
      <c r="R215" s="86">
        <f>E215</f>
        <v>0</v>
      </c>
      <c r="S215" s="297"/>
      <c r="T215" s="296"/>
      <c r="U215" s="296"/>
      <c r="V215" s="298"/>
    </row>
    <row r="216" spans="2:22" ht="12" customHeight="1">
      <c r="B216" s="13" t="s">
        <v>69</v>
      </c>
      <c r="C216" s="90">
        <f>'Info &amp; Totals'!$B$4</f>
        <v>0</v>
      </c>
      <c r="D216" s="293"/>
      <c r="E216" s="294"/>
      <c r="F216" s="294"/>
      <c r="G216" s="293"/>
      <c r="H216" s="295"/>
      <c r="I216" s="294"/>
      <c r="J216" s="293"/>
      <c r="K216" s="293"/>
      <c r="N216" s="84" t="s">
        <v>69</v>
      </c>
      <c r="O216" s="85"/>
      <c r="P216" s="91"/>
      <c r="Q216" s="91"/>
      <c r="R216" s="91">
        <f>E216</f>
        <v>0</v>
      </c>
      <c r="S216" s="297"/>
      <c r="T216" s="296"/>
      <c r="U216" s="296"/>
      <c r="V216" s="298"/>
    </row>
    <row r="217" ht="12" customHeight="1" thickBot="1"/>
    <row r="218" spans="2:22" ht="19.5" customHeight="1" thickBot="1" thickTop="1">
      <c r="B218" s="348" t="s">
        <v>282</v>
      </c>
      <c r="C218" s="349"/>
      <c r="D218" s="349"/>
      <c r="E218" s="349"/>
      <c r="F218" s="349"/>
      <c r="G218" s="349"/>
      <c r="H218" s="349"/>
      <c r="I218" s="349"/>
      <c r="J218" s="349"/>
      <c r="K218" s="349"/>
      <c r="L218" s="350"/>
      <c r="N218" s="348" t="s">
        <v>245</v>
      </c>
      <c r="O218" s="349"/>
      <c r="P218" s="349"/>
      <c r="Q218" s="349"/>
      <c r="R218" s="349"/>
      <c r="S218" s="349"/>
      <c r="T218" s="349"/>
      <c r="U218" s="349"/>
      <c r="V218" s="350"/>
    </row>
    <row r="219" spans="2:22" ht="15">
      <c r="B219" s="352" t="s">
        <v>241</v>
      </c>
      <c r="C219" s="354" t="s">
        <v>72</v>
      </c>
      <c r="D219" s="356" t="s">
        <v>29</v>
      </c>
      <c r="E219" s="356"/>
      <c r="F219" s="356"/>
      <c r="G219" s="357" t="s">
        <v>15</v>
      </c>
      <c r="H219" s="357"/>
      <c r="I219" s="357"/>
      <c r="J219" s="357" t="s">
        <v>16</v>
      </c>
      <c r="K219" s="358"/>
      <c r="L219" s="359"/>
      <c r="N219" s="370" t="s">
        <v>29</v>
      </c>
      <c r="O219" s="356"/>
      <c r="P219" s="356"/>
      <c r="Q219" s="357" t="s">
        <v>15</v>
      </c>
      <c r="R219" s="357"/>
      <c r="S219" s="357"/>
      <c r="T219" s="357" t="s">
        <v>16</v>
      </c>
      <c r="U219" s="358"/>
      <c r="V219" s="359"/>
    </row>
    <row r="220" spans="2:22" ht="15.75" thickBot="1">
      <c r="B220" s="353"/>
      <c r="C220" s="355"/>
      <c r="D220" s="254" t="s">
        <v>32</v>
      </c>
      <c r="E220" s="255" t="s">
        <v>43</v>
      </c>
      <c r="F220" s="256" t="s">
        <v>33</v>
      </c>
      <c r="G220" s="254" t="s">
        <v>32</v>
      </c>
      <c r="H220" s="300" t="s">
        <v>43</v>
      </c>
      <c r="I220" s="256" t="s">
        <v>33</v>
      </c>
      <c r="J220" s="254" t="s">
        <v>32</v>
      </c>
      <c r="K220" s="254" t="s">
        <v>43</v>
      </c>
      <c r="L220" s="257" t="s">
        <v>33</v>
      </c>
      <c r="N220" s="258" t="s">
        <v>32</v>
      </c>
      <c r="O220" s="255" t="s">
        <v>43</v>
      </c>
      <c r="P220" s="256" t="s">
        <v>33</v>
      </c>
      <c r="Q220" s="254" t="s">
        <v>32</v>
      </c>
      <c r="R220" s="255" t="s">
        <v>43</v>
      </c>
      <c r="S220" s="256" t="s">
        <v>33</v>
      </c>
      <c r="T220" s="254" t="s">
        <v>32</v>
      </c>
      <c r="U220" s="254" t="s">
        <v>43</v>
      </c>
      <c r="V220" s="257" t="s">
        <v>33</v>
      </c>
    </row>
    <row r="221" spans="2:22" ht="12" customHeight="1">
      <c r="B221" s="112"/>
      <c r="C221" s="113" t="s">
        <v>47</v>
      </c>
      <c r="D221" s="206">
        <v>0</v>
      </c>
      <c r="E221" s="114">
        <f>'Info &amp; Totals'!E17*2</f>
        <v>0</v>
      </c>
      <c r="F221" s="115">
        <f>D221*E221</f>
        <v>0</v>
      </c>
      <c r="G221" s="206">
        <v>0</v>
      </c>
      <c r="H221" s="208">
        <v>0</v>
      </c>
      <c r="I221" s="209">
        <f>G221*H221</f>
        <v>0</v>
      </c>
      <c r="J221" s="117">
        <f>D221+G221</f>
        <v>0</v>
      </c>
      <c r="K221" s="118" t="s">
        <v>17</v>
      </c>
      <c r="L221" s="119">
        <f>F221+I221</f>
        <v>0</v>
      </c>
      <c r="N221" s="212">
        <v>0</v>
      </c>
      <c r="O221" s="114">
        <f>'Info &amp; Totals'!P17*2</f>
        <v>0</v>
      </c>
      <c r="P221" s="115">
        <f>N221*O221</f>
        <v>0</v>
      </c>
      <c r="Q221" s="206">
        <v>0</v>
      </c>
      <c r="R221" s="211">
        <v>0</v>
      </c>
      <c r="S221" s="209">
        <f>Q221*R221</f>
        <v>0</v>
      </c>
      <c r="T221" s="117">
        <f>N221+Q221</f>
        <v>0</v>
      </c>
      <c r="U221" s="118" t="s">
        <v>17</v>
      </c>
      <c r="V221" s="119">
        <f>P221+S221</f>
        <v>0</v>
      </c>
    </row>
    <row r="222" spans="2:22" ht="12" customHeight="1">
      <c r="B222" s="112" t="s">
        <v>174</v>
      </c>
      <c r="C222" s="113" t="s">
        <v>95</v>
      </c>
      <c r="D222" s="117"/>
      <c r="E222" s="114"/>
      <c r="F222" s="115"/>
      <c r="G222" s="206"/>
      <c r="H222" s="208"/>
      <c r="I222" s="209"/>
      <c r="J222" s="117"/>
      <c r="K222" s="118"/>
      <c r="L222" s="119"/>
      <c r="N222" s="212"/>
      <c r="O222" s="114"/>
      <c r="P222" s="115"/>
      <c r="Q222" s="206"/>
      <c r="R222" s="211"/>
      <c r="S222" s="209"/>
      <c r="T222" s="117"/>
      <c r="U222" s="118"/>
      <c r="V222" s="119"/>
    </row>
    <row r="223" spans="2:22" ht="12" customHeight="1">
      <c r="B223" s="112" t="s">
        <v>174</v>
      </c>
      <c r="C223" s="113" t="s">
        <v>19</v>
      </c>
      <c r="D223" s="117">
        <v>0</v>
      </c>
      <c r="E223" s="301">
        <f>0.36*(3.5*'Info &amp; Totals'!E17)</f>
        <v>0</v>
      </c>
      <c r="F223" s="115">
        <f aca="true" t="shared" si="79" ref="F223:F229">D223*E223</f>
        <v>0</v>
      </c>
      <c r="G223" s="206">
        <v>0</v>
      </c>
      <c r="H223" s="208">
        <v>0</v>
      </c>
      <c r="I223" s="209">
        <f aca="true" t="shared" si="80" ref="I223:I229">G223*H223</f>
        <v>0</v>
      </c>
      <c r="J223" s="117">
        <f aca="true" t="shared" si="81" ref="J223:J229">D223+G223</f>
        <v>0</v>
      </c>
      <c r="K223" s="118" t="s">
        <v>17</v>
      </c>
      <c r="L223" s="119">
        <f aca="true" t="shared" si="82" ref="L223:L229">F223+I223</f>
        <v>0</v>
      </c>
      <c r="N223" s="212">
        <v>0</v>
      </c>
      <c r="O223" s="301">
        <f>0.36*(3.5*'Info &amp; Totals'!P17)</f>
        <v>0</v>
      </c>
      <c r="P223" s="115">
        <f aca="true" t="shared" si="83" ref="P223:P229">N223*O223</f>
        <v>0</v>
      </c>
      <c r="Q223" s="206">
        <v>0</v>
      </c>
      <c r="R223" s="211">
        <v>0</v>
      </c>
      <c r="S223" s="209">
        <f aca="true" t="shared" si="84" ref="S223:S229">Q223*R223</f>
        <v>0</v>
      </c>
      <c r="T223" s="117">
        <f aca="true" t="shared" si="85" ref="T223:T229">N223+Q223</f>
        <v>0</v>
      </c>
      <c r="U223" s="118" t="s">
        <v>17</v>
      </c>
      <c r="V223" s="119">
        <f aca="true" t="shared" si="86" ref="V223:V229">P223+S223</f>
        <v>0</v>
      </c>
    </row>
    <row r="224" spans="2:22" ht="12" customHeight="1">
      <c r="B224" s="112" t="s">
        <v>174</v>
      </c>
      <c r="C224" s="113" t="s">
        <v>20</v>
      </c>
      <c r="D224" s="117">
        <v>0</v>
      </c>
      <c r="E224" s="301">
        <f>0.34*(3.5*'Info &amp; Totals'!E17)</f>
        <v>0</v>
      </c>
      <c r="F224" s="115">
        <f t="shared" si="79"/>
        <v>0</v>
      </c>
      <c r="G224" s="206">
        <v>0</v>
      </c>
      <c r="H224" s="208">
        <v>0</v>
      </c>
      <c r="I224" s="209">
        <f t="shared" si="80"/>
        <v>0</v>
      </c>
      <c r="J224" s="117">
        <f t="shared" si="81"/>
        <v>0</v>
      </c>
      <c r="K224" s="118" t="s">
        <v>17</v>
      </c>
      <c r="L224" s="119">
        <f t="shared" si="82"/>
        <v>0</v>
      </c>
      <c r="N224" s="212">
        <v>0</v>
      </c>
      <c r="O224" s="301">
        <f>0.34*(3.5*'Info &amp; Totals'!P17)</f>
        <v>0</v>
      </c>
      <c r="P224" s="115">
        <f t="shared" si="83"/>
        <v>0</v>
      </c>
      <c r="Q224" s="206">
        <v>0</v>
      </c>
      <c r="R224" s="211">
        <v>0</v>
      </c>
      <c r="S224" s="209">
        <f t="shared" si="84"/>
        <v>0</v>
      </c>
      <c r="T224" s="117">
        <f t="shared" si="85"/>
        <v>0</v>
      </c>
      <c r="U224" s="118" t="s">
        <v>17</v>
      </c>
      <c r="V224" s="119">
        <f t="shared" si="86"/>
        <v>0</v>
      </c>
    </row>
    <row r="225" spans="2:22" ht="12" customHeight="1">
      <c r="B225" s="112" t="s">
        <v>174</v>
      </c>
      <c r="C225" s="113" t="s">
        <v>8</v>
      </c>
      <c r="D225" s="213">
        <v>0</v>
      </c>
      <c r="E225" s="301">
        <f>0.11*(3.5*'Info &amp; Totals'!E17)</f>
        <v>0</v>
      </c>
      <c r="F225" s="115">
        <f t="shared" si="79"/>
        <v>0</v>
      </c>
      <c r="G225" s="215">
        <v>0</v>
      </c>
      <c r="H225" s="208">
        <v>0</v>
      </c>
      <c r="I225" s="209">
        <f t="shared" si="80"/>
        <v>0</v>
      </c>
      <c r="J225" s="117">
        <f t="shared" si="81"/>
        <v>0</v>
      </c>
      <c r="K225" s="118" t="s">
        <v>17</v>
      </c>
      <c r="L225" s="119">
        <f t="shared" si="82"/>
        <v>0</v>
      </c>
      <c r="N225" s="216">
        <v>0</v>
      </c>
      <c r="O225" s="301">
        <f>0.11*(3.5*'Info &amp; Totals'!P17)</f>
        <v>0</v>
      </c>
      <c r="P225" s="115">
        <f t="shared" si="83"/>
        <v>0</v>
      </c>
      <c r="Q225" s="215">
        <v>0</v>
      </c>
      <c r="R225" s="211">
        <v>0</v>
      </c>
      <c r="S225" s="209">
        <f t="shared" si="84"/>
        <v>0</v>
      </c>
      <c r="T225" s="117">
        <f t="shared" si="85"/>
        <v>0</v>
      </c>
      <c r="U225" s="118" t="s">
        <v>17</v>
      </c>
      <c r="V225" s="119">
        <f t="shared" si="86"/>
        <v>0</v>
      </c>
    </row>
    <row r="226" spans="2:22" ht="12" customHeight="1">
      <c r="B226" s="112" t="s">
        <v>174</v>
      </c>
      <c r="C226" s="113" t="s">
        <v>9</v>
      </c>
      <c r="D226" s="213">
        <v>0</v>
      </c>
      <c r="E226" s="301">
        <f>0.1*(3.5*'Info &amp; Totals'!E17)</f>
        <v>0</v>
      </c>
      <c r="F226" s="115">
        <f t="shared" si="79"/>
        <v>0</v>
      </c>
      <c r="G226" s="215">
        <v>0</v>
      </c>
      <c r="H226" s="208">
        <v>0</v>
      </c>
      <c r="I226" s="209">
        <f t="shared" si="80"/>
        <v>0</v>
      </c>
      <c r="J226" s="117">
        <f t="shared" si="81"/>
        <v>0</v>
      </c>
      <c r="K226" s="118" t="s">
        <v>17</v>
      </c>
      <c r="L226" s="119">
        <f t="shared" si="82"/>
        <v>0</v>
      </c>
      <c r="N226" s="216">
        <v>0</v>
      </c>
      <c r="O226" s="301">
        <f>0.1*(3.5*'Info &amp; Totals'!P17)</f>
        <v>0</v>
      </c>
      <c r="P226" s="115">
        <f t="shared" si="83"/>
        <v>0</v>
      </c>
      <c r="Q226" s="215">
        <v>0</v>
      </c>
      <c r="R226" s="211">
        <v>0</v>
      </c>
      <c r="S226" s="209">
        <f t="shared" si="84"/>
        <v>0</v>
      </c>
      <c r="T226" s="117">
        <f t="shared" si="85"/>
        <v>0</v>
      </c>
      <c r="U226" s="118" t="s">
        <v>17</v>
      </c>
      <c r="V226" s="119">
        <f t="shared" si="86"/>
        <v>0</v>
      </c>
    </row>
    <row r="227" spans="2:22" ht="12" customHeight="1">
      <c r="B227" s="112" t="s">
        <v>174</v>
      </c>
      <c r="C227" s="113" t="s">
        <v>21</v>
      </c>
      <c r="D227" s="213">
        <v>0</v>
      </c>
      <c r="E227" s="301">
        <f>0.09*(3.5*'Info &amp; Totals'!E17)</f>
        <v>0</v>
      </c>
      <c r="F227" s="115">
        <f t="shared" si="79"/>
        <v>0</v>
      </c>
      <c r="G227" s="215">
        <v>0</v>
      </c>
      <c r="H227" s="208">
        <v>0</v>
      </c>
      <c r="I227" s="209">
        <f t="shared" si="80"/>
        <v>0</v>
      </c>
      <c r="J227" s="117">
        <f t="shared" si="81"/>
        <v>0</v>
      </c>
      <c r="K227" s="118" t="s">
        <v>17</v>
      </c>
      <c r="L227" s="119">
        <f t="shared" si="82"/>
        <v>0</v>
      </c>
      <c r="N227" s="216">
        <v>0</v>
      </c>
      <c r="O227" s="301">
        <f>0.09*(3.5*'Info &amp; Totals'!P17)</f>
        <v>0</v>
      </c>
      <c r="P227" s="115">
        <f t="shared" si="83"/>
        <v>0</v>
      </c>
      <c r="Q227" s="215">
        <v>0</v>
      </c>
      <c r="R227" s="211">
        <v>0</v>
      </c>
      <c r="S227" s="209">
        <f t="shared" si="84"/>
        <v>0</v>
      </c>
      <c r="T227" s="117">
        <f t="shared" si="85"/>
        <v>0</v>
      </c>
      <c r="U227" s="118" t="s">
        <v>17</v>
      </c>
      <c r="V227" s="119">
        <f t="shared" si="86"/>
        <v>0</v>
      </c>
    </row>
    <row r="228" spans="2:22" ht="12" customHeight="1">
      <c r="B228" s="112"/>
      <c r="C228" s="113" t="s">
        <v>40</v>
      </c>
      <c r="D228" s="213">
        <v>0</v>
      </c>
      <c r="E228" s="114">
        <v>75</v>
      </c>
      <c r="F228" s="115">
        <f t="shared" si="79"/>
        <v>0</v>
      </c>
      <c r="G228" s="215">
        <v>0</v>
      </c>
      <c r="H228" s="208">
        <v>0</v>
      </c>
      <c r="I228" s="209">
        <f t="shared" si="80"/>
        <v>0</v>
      </c>
      <c r="J228" s="117">
        <f t="shared" si="81"/>
        <v>0</v>
      </c>
      <c r="K228" s="118" t="s">
        <v>17</v>
      </c>
      <c r="L228" s="119">
        <f t="shared" si="82"/>
        <v>0</v>
      </c>
      <c r="N228" s="216">
        <v>0</v>
      </c>
      <c r="O228" s="114">
        <v>75</v>
      </c>
      <c r="P228" s="115">
        <f t="shared" si="83"/>
        <v>0</v>
      </c>
      <c r="Q228" s="215">
        <v>0</v>
      </c>
      <c r="R228" s="211">
        <v>0</v>
      </c>
      <c r="S228" s="209">
        <f t="shared" si="84"/>
        <v>0</v>
      </c>
      <c r="T228" s="117">
        <f t="shared" si="85"/>
        <v>0</v>
      </c>
      <c r="U228" s="118" t="s">
        <v>17</v>
      </c>
      <c r="V228" s="119">
        <f t="shared" si="86"/>
        <v>0</v>
      </c>
    </row>
    <row r="229" spans="2:22" ht="12" customHeight="1">
      <c r="B229" s="112"/>
      <c r="C229" s="113" t="s">
        <v>49</v>
      </c>
      <c r="D229" s="213">
        <v>0</v>
      </c>
      <c r="E229" s="114">
        <v>140</v>
      </c>
      <c r="F229" s="115">
        <f t="shared" si="79"/>
        <v>0</v>
      </c>
      <c r="G229" s="215">
        <v>0</v>
      </c>
      <c r="H229" s="208">
        <v>0</v>
      </c>
      <c r="I229" s="209">
        <f t="shared" si="80"/>
        <v>0</v>
      </c>
      <c r="J229" s="117">
        <f t="shared" si="81"/>
        <v>0</v>
      </c>
      <c r="K229" s="118" t="s">
        <v>17</v>
      </c>
      <c r="L229" s="119">
        <f t="shared" si="82"/>
        <v>0</v>
      </c>
      <c r="N229" s="216">
        <v>0</v>
      </c>
      <c r="O229" s="114">
        <v>140</v>
      </c>
      <c r="P229" s="115">
        <f t="shared" si="83"/>
        <v>0</v>
      </c>
      <c r="Q229" s="215">
        <v>0</v>
      </c>
      <c r="R229" s="211">
        <v>0</v>
      </c>
      <c r="S229" s="209">
        <f t="shared" si="84"/>
        <v>0</v>
      </c>
      <c r="T229" s="117">
        <f t="shared" si="85"/>
        <v>0</v>
      </c>
      <c r="U229" s="118" t="s">
        <v>17</v>
      </c>
      <c r="V229" s="119">
        <f t="shared" si="86"/>
        <v>0</v>
      </c>
    </row>
    <row r="230" spans="2:22" ht="12" customHeight="1" thickBot="1">
      <c r="B230" s="112"/>
      <c r="C230" s="113"/>
      <c r="D230" s="230"/>
      <c r="E230" s="114"/>
      <c r="F230" s="209"/>
      <c r="G230" s="230"/>
      <c r="H230" s="231"/>
      <c r="I230" s="209"/>
      <c r="J230" s="230"/>
      <c r="K230" s="230"/>
      <c r="L230" s="119"/>
      <c r="N230" s="232"/>
      <c r="O230" s="114"/>
      <c r="P230" s="209"/>
      <c r="Q230" s="230"/>
      <c r="R230" s="114"/>
      <c r="S230" s="209"/>
      <c r="T230" s="230"/>
      <c r="U230" s="230"/>
      <c r="V230" s="119"/>
    </row>
    <row r="231" spans="2:22" ht="12" customHeight="1" thickBot="1">
      <c r="B231" s="261" t="s">
        <v>2</v>
      </c>
      <c r="C231" s="262"/>
      <c r="D231" s="263"/>
      <c r="E231" s="264"/>
      <c r="F231" s="265">
        <f>SUM(F221:F230)</f>
        <v>0</v>
      </c>
      <c r="G231" s="263"/>
      <c r="H231" s="266"/>
      <c r="I231" s="265">
        <f>SUM(I221:I230)</f>
        <v>0</v>
      </c>
      <c r="J231" s="263"/>
      <c r="K231" s="263"/>
      <c r="L231" s="267">
        <f>SUM(L221:L230)</f>
        <v>0</v>
      </c>
      <c r="N231" s="268"/>
      <c r="O231" s="264"/>
      <c r="P231" s="265">
        <f>SUM(P221:P230)</f>
        <v>0</v>
      </c>
      <c r="Q231" s="263"/>
      <c r="R231" s="264"/>
      <c r="S231" s="265">
        <f>SUM(S221:S230)</f>
        <v>0</v>
      </c>
      <c r="T231" s="263"/>
      <c r="U231" s="263"/>
      <c r="V231" s="267">
        <f>SUM(V221:V230)</f>
        <v>0</v>
      </c>
    </row>
    <row r="232" ht="12" customHeight="1" thickBot="1" thickTop="1"/>
    <row r="233" spans="2:22" ht="21" customHeight="1" thickBot="1" thickTop="1">
      <c r="B233" s="360" t="s">
        <v>283</v>
      </c>
      <c r="C233" s="361"/>
      <c r="D233" s="361"/>
      <c r="E233" s="361"/>
      <c r="F233" s="361"/>
      <c r="G233" s="361"/>
      <c r="H233" s="361"/>
      <c r="I233" s="361"/>
      <c r="J233" s="361"/>
      <c r="K233" s="361"/>
      <c r="L233" s="362"/>
      <c r="N233" s="360" t="s">
        <v>246</v>
      </c>
      <c r="O233" s="361"/>
      <c r="P233" s="361"/>
      <c r="Q233" s="361"/>
      <c r="R233" s="361"/>
      <c r="S233" s="361"/>
      <c r="T233" s="361"/>
      <c r="U233" s="361"/>
      <c r="V233" s="362"/>
    </row>
    <row r="234" spans="2:22" ht="21" customHeight="1">
      <c r="B234" s="352" t="s">
        <v>241</v>
      </c>
      <c r="C234" s="363" t="s">
        <v>72</v>
      </c>
      <c r="D234" s="356" t="s">
        <v>29</v>
      </c>
      <c r="E234" s="356"/>
      <c r="F234" s="356"/>
      <c r="G234" s="357" t="s">
        <v>15</v>
      </c>
      <c r="H234" s="357"/>
      <c r="I234" s="357"/>
      <c r="J234" s="357" t="s">
        <v>16</v>
      </c>
      <c r="K234" s="358"/>
      <c r="L234" s="359"/>
      <c r="N234" s="369" t="s">
        <v>29</v>
      </c>
      <c r="O234" s="356"/>
      <c r="P234" s="356"/>
      <c r="Q234" s="357" t="s">
        <v>15</v>
      </c>
      <c r="R234" s="357"/>
      <c r="S234" s="357"/>
      <c r="T234" s="357" t="s">
        <v>16</v>
      </c>
      <c r="U234" s="358"/>
      <c r="V234" s="379"/>
    </row>
    <row r="235" spans="2:22" ht="15.75" thickBot="1">
      <c r="B235" s="353"/>
      <c r="C235" s="364"/>
      <c r="D235" s="269" t="s">
        <v>32</v>
      </c>
      <c r="E235" s="270" t="s">
        <v>43</v>
      </c>
      <c r="F235" s="271" t="s">
        <v>33</v>
      </c>
      <c r="G235" s="269" t="s">
        <v>32</v>
      </c>
      <c r="H235" s="302" t="s">
        <v>43</v>
      </c>
      <c r="I235" s="271" t="s">
        <v>33</v>
      </c>
      <c r="J235" s="269" t="s">
        <v>32</v>
      </c>
      <c r="K235" s="269" t="s">
        <v>43</v>
      </c>
      <c r="L235" s="272" t="s">
        <v>33</v>
      </c>
      <c r="N235" s="273" t="s">
        <v>32</v>
      </c>
      <c r="O235" s="270" t="s">
        <v>43</v>
      </c>
      <c r="P235" s="271" t="s">
        <v>33</v>
      </c>
      <c r="Q235" s="269" t="s">
        <v>32</v>
      </c>
      <c r="R235" s="270" t="s">
        <v>43</v>
      </c>
      <c r="S235" s="271" t="s">
        <v>33</v>
      </c>
      <c r="T235" s="269" t="s">
        <v>32</v>
      </c>
      <c r="U235" s="269" t="s">
        <v>43</v>
      </c>
      <c r="V235" s="272" t="s">
        <v>33</v>
      </c>
    </row>
    <row r="236" spans="2:22" ht="12" customHeight="1">
      <c r="B236" s="112"/>
      <c r="C236" s="113" t="s">
        <v>3</v>
      </c>
      <c r="D236" s="73">
        <v>0</v>
      </c>
      <c r="E236" s="176">
        <v>200</v>
      </c>
      <c r="F236" s="115">
        <f>D236*E236</f>
        <v>0</v>
      </c>
      <c r="G236" s="73">
        <v>0</v>
      </c>
      <c r="H236" s="92">
        <v>0</v>
      </c>
      <c r="I236" s="209">
        <f>G236*H236</f>
        <v>0</v>
      </c>
      <c r="J236" s="117">
        <f>D236+G236</f>
        <v>0</v>
      </c>
      <c r="K236" s="118" t="s">
        <v>17</v>
      </c>
      <c r="L236" s="119">
        <f>F236+I236</f>
        <v>0</v>
      </c>
      <c r="N236" s="120">
        <v>0</v>
      </c>
      <c r="O236" s="176">
        <v>200</v>
      </c>
      <c r="P236" s="115">
        <f>N236*O236</f>
        <v>0</v>
      </c>
      <c r="Q236" s="118">
        <v>0</v>
      </c>
      <c r="R236" s="121">
        <v>0</v>
      </c>
      <c r="S236" s="209">
        <f>Q236*R236</f>
        <v>0</v>
      </c>
      <c r="T236" s="117">
        <f>N236+Q236</f>
        <v>0</v>
      </c>
      <c r="U236" s="118" t="s">
        <v>17</v>
      </c>
      <c r="V236" s="119">
        <f>P236+S236</f>
        <v>0</v>
      </c>
    </row>
    <row r="237" spans="2:22" ht="12" customHeight="1">
      <c r="B237" s="112"/>
      <c r="C237" s="113" t="s">
        <v>4</v>
      </c>
      <c r="D237" s="73">
        <v>0</v>
      </c>
      <c r="E237" s="176">
        <v>100</v>
      </c>
      <c r="F237" s="115">
        <f>D237*E237</f>
        <v>0</v>
      </c>
      <c r="G237" s="73">
        <v>0</v>
      </c>
      <c r="H237" s="92">
        <v>0</v>
      </c>
      <c r="I237" s="209">
        <f>G237*H237</f>
        <v>0</v>
      </c>
      <c r="J237" s="117">
        <f>D237+G237</f>
        <v>0</v>
      </c>
      <c r="K237" s="118" t="s">
        <v>17</v>
      </c>
      <c r="L237" s="119">
        <f>F237+I237</f>
        <v>0</v>
      </c>
      <c r="N237" s="120">
        <v>0</v>
      </c>
      <c r="O237" s="176">
        <v>100</v>
      </c>
      <c r="P237" s="115">
        <f>N237*O237</f>
        <v>0</v>
      </c>
      <c r="Q237" s="118">
        <v>0</v>
      </c>
      <c r="R237" s="121">
        <v>0</v>
      </c>
      <c r="S237" s="209">
        <f>Q237*R237</f>
        <v>0</v>
      </c>
      <c r="T237" s="117">
        <f>N237+Q237</f>
        <v>0</v>
      </c>
      <c r="U237" s="118" t="s">
        <v>17</v>
      </c>
      <c r="V237" s="119">
        <f>P237+S237</f>
        <v>0</v>
      </c>
    </row>
    <row r="238" spans="2:22" ht="12" customHeight="1" thickBot="1">
      <c r="B238" s="112"/>
      <c r="C238" s="147"/>
      <c r="D238" s="148"/>
      <c r="E238" s="149"/>
      <c r="F238" s="116"/>
      <c r="G238" s="148"/>
      <c r="H238" s="274"/>
      <c r="I238" s="116"/>
      <c r="J238" s="148"/>
      <c r="K238" s="148"/>
      <c r="L238" s="150"/>
      <c r="N238" s="151"/>
      <c r="O238" s="152"/>
      <c r="P238" s="116"/>
      <c r="Q238" s="153"/>
      <c r="R238" s="152"/>
      <c r="S238" s="116"/>
      <c r="T238" s="153"/>
      <c r="U238" s="153"/>
      <c r="V238" s="150"/>
    </row>
    <row r="239" spans="2:22" ht="12" customHeight="1" thickBot="1">
      <c r="B239" s="275" t="s">
        <v>30</v>
      </c>
      <c r="C239" s="276"/>
      <c r="D239" s="277"/>
      <c r="E239" s="278"/>
      <c r="F239" s="265">
        <f>SUM(F236:F238)</f>
        <v>0</v>
      </c>
      <c r="G239" s="277"/>
      <c r="H239" s="279"/>
      <c r="I239" s="265">
        <f>SUM(I236:I238)</f>
        <v>0</v>
      </c>
      <c r="J239" s="277"/>
      <c r="K239" s="277"/>
      <c r="L239" s="267">
        <f>SUM(L236:L238)</f>
        <v>0</v>
      </c>
      <c r="N239" s="280"/>
      <c r="O239" s="278"/>
      <c r="P239" s="281">
        <f>SUM(P236:P238)</f>
        <v>0</v>
      </c>
      <c r="Q239" s="277"/>
      <c r="R239" s="278"/>
      <c r="S239" s="281">
        <f>SUM(S236:S238)</f>
        <v>0</v>
      </c>
      <c r="T239" s="277"/>
      <c r="U239" s="277"/>
      <c r="V239" s="282">
        <f>SUM(V236:V238)</f>
        <v>0</v>
      </c>
    </row>
    <row r="240" ht="12" customHeight="1" thickBot="1" thickTop="1"/>
    <row r="241" spans="2:22" ht="21" customHeight="1" thickBot="1" thickTop="1">
      <c r="B241" s="348" t="s">
        <v>284</v>
      </c>
      <c r="C241" s="349"/>
      <c r="D241" s="349"/>
      <c r="E241" s="349"/>
      <c r="F241" s="349"/>
      <c r="G241" s="349"/>
      <c r="H241" s="349"/>
      <c r="I241" s="349"/>
      <c r="J241" s="349"/>
      <c r="K241" s="349"/>
      <c r="L241" s="350"/>
      <c r="N241" s="348" t="s">
        <v>247</v>
      </c>
      <c r="O241" s="349"/>
      <c r="P241" s="349"/>
      <c r="Q241" s="349"/>
      <c r="R241" s="349"/>
      <c r="S241" s="349"/>
      <c r="T241" s="349"/>
      <c r="U241" s="349"/>
      <c r="V241" s="350"/>
    </row>
    <row r="242" spans="2:22" ht="21" customHeight="1">
      <c r="B242" s="352" t="s">
        <v>241</v>
      </c>
      <c r="C242" s="354" t="s">
        <v>72</v>
      </c>
      <c r="D242" s="356" t="s">
        <v>29</v>
      </c>
      <c r="E242" s="356"/>
      <c r="F242" s="356"/>
      <c r="G242" s="357" t="s">
        <v>15</v>
      </c>
      <c r="H242" s="357"/>
      <c r="I242" s="357"/>
      <c r="J242" s="357" t="s">
        <v>16</v>
      </c>
      <c r="K242" s="358"/>
      <c r="L242" s="359"/>
      <c r="N242" s="370" t="s">
        <v>29</v>
      </c>
      <c r="O242" s="356"/>
      <c r="P242" s="356"/>
      <c r="Q242" s="357" t="s">
        <v>15</v>
      </c>
      <c r="R242" s="357"/>
      <c r="S242" s="357"/>
      <c r="T242" s="357" t="s">
        <v>16</v>
      </c>
      <c r="U242" s="358"/>
      <c r="V242" s="359"/>
    </row>
    <row r="243" spans="2:22" ht="15.75" thickBot="1">
      <c r="B243" s="353"/>
      <c r="C243" s="355"/>
      <c r="D243" s="254" t="s">
        <v>32</v>
      </c>
      <c r="E243" s="255" t="s">
        <v>43</v>
      </c>
      <c r="F243" s="256" t="s">
        <v>33</v>
      </c>
      <c r="G243" s="254" t="s">
        <v>32</v>
      </c>
      <c r="H243" s="300" t="s">
        <v>43</v>
      </c>
      <c r="I243" s="256" t="s">
        <v>33</v>
      </c>
      <c r="J243" s="254" t="s">
        <v>32</v>
      </c>
      <c r="K243" s="254" t="s">
        <v>43</v>
      </c>
      <c r="L243" s="257" t="s">
        <v>33</v>
      </c>
      <c r="N243" s="258" t="s">
        <v>32</v>
      </c>
      <c r="O243" s="255" t="s">
        <v>43</v>
      </c>
      <c r="P243" s="256" t="s">
        <v>33</v>
      </c>
      <c r="Q243" s="254" t="s">
        <v>32</v>
      </c>
      <c r="R243" s="255" t="s">
        <v>43</v>
      </c>
      <c r="S243" s="256" t="s">
        <v>33</v>
      </c>
      <c r="T243" s="254" t="s">
        <v>32</v>
      </c>
      <c r="U243" s="254" t="s">
        <v>43</v>
      </c>
      <c r="V243" s="257" t="s">
        <v>33</v>
      </c>
    </row>
    <row r="244" spans="2:22" ht="12" customHeight="1">
      <c r="B244" s="112" t="s">
        <v>175</v>
      </c>
      <c r="C244" s="113" t="s">
        <v>62</v>
      </c>
      <c r="D244" s="206">
        <v>0</v>
      </c>
      <c r="E244" s="167">
        <f>'Info &amp; Totals'!B38*0.035</f>
        <v>0</v>
      </c>
      <c r="F244" s="115">
        <f aca="true" t="shared" si="87" ref="F244:F249">D244*E244</f>
        <v>0</v>
      </c>
      <c r="G244" s="206">
        <v>0</v>
      </c>
      <c r="H244" s="208">
        <v>0</v>
      </c>
      <c r="I244" s="209">
        <f aca="true" t="shared" si="88" ref="I244:I249">G244*H244</f>
        <v>0</v>
      </c>
      <c r="J244" s="117">
        <f aca="true" t="shared" si="89" ref="J244:J249">D244+G244</f>
        <v>0</v>
      </c>
      <c r="K244" s="118" t="s">
        <v>17</v>
      </c>
      <c r="L244" s="119">
        <f aca="true" t="shared" si="90" ref="L244:L249">F244+I244</f>
        <v>0</v>
      </c>
      <c r="N244" s="212">
        <v>0</v>
      </c>
      <c r="O244" s="167">
        <f>'Info &amp; Totals'!M38*0.035</f>
        <v>0</v>
      </c>
      <c r="P244" s="115">
        <f aca="true" t="shared" si="91" ref="P244:P255">N244*O244</f>
        <v>0</v>
      </c>
      <c r="Q244" s="206">
        <v>0</v>
      </c>
      <c r="R244" s="211">
        <v>0</v>
      </c>
      <c r="S244" s="209">
        <f>Q244*R244</f>
        <v>0</v>
      </c>
      <c r="T244" s="117">
        <f aca="true" t="shared" si="92" ref="T244:T255">N244+Q244</f>
        <v>0</v>
      </c>
      <c r="U244" s="118" t="s">
        <v>17</v>
      </c>
      <c r="V244" s="119">
        <f aca="true" t="shared" si="93" ref="V244:V255">P244+S244</f>
        <v>0</v>
      </c>
    </row>
    <row r="245" spans="2:22" ht="12" customHeight="1">
      <c r="B245" s="112"/>
      <c r="C245" s="113" t="s">
        <v>63</v>
      </c>
      <c r="D245" s="117">
        <v>0</v>
      </c>
      <c r="E245" s="176">
        <v>50</v>
      </c>
      <c r="F245" s="115">
        <f t="shared" si="87"/>
        <v>0</v>
      </c>
      <c r="G245" s="206">
        <v>0</v>
      </c>
      <c r="H245" s="208">
        <v>0</v>
      </c>
      <c r="I245" s="209">
        <f>G245*H245</f>
        <v>0</v>
      </c>
      <c r="J245" s="117">
        <f t="shared" si="89"/>
        <v>0</v>
      </c>
      <c r="K245" s="118" t="s">
        <v>17</v>
      </c>
      <c r="L245" s="119">
        <f t="shared" si="90"/>
        <v>0</v>
      </c>
      <c r="N245" s="212">
        <v>0</v>
      </c>
      <c r="O245" s="176">
        <v>50</v>
      </c>
      <c r="P245" s="115">
        <f t="shared" si="91"/>
        <v>0</v>
      </c>
      <c r="Q245" s="206">
        <v>0</v>
      </c>
      <c r="R245" s="211">
        <v>0</v>
      </c>
      <c r="S245" s="209">
        <f>Q245*R245</f>
        <v>0</v>
      </c>
      <c r="T245" s="117">
        <f t="shared" si="92"/>
        <v>0</v>
      </c>
      <c r="U245" s="118" t="s">
        <v>17</v>
      </c>
      <c r="V245" s="119">
        <f t="shared" si="93"/>
        <v>0</v>
      </c>
    </row>
    <row r="246" spans="2:22" ht="12" customHeight="1">
      <c r="B246" s="112"/>
      <c r="C246" s="113" t="s">
        <v>64</v>
      </c>
      <c r="D246" s="117">
        <v>0</v>
      </c>
      <c r="E246" s="176">
        <v>50</v>
      </c>
      <c r="F246" s="115">
        <f t="shared" si="87"/>
        <v>0</v>
      </c>
      <c r="G246" s="206">
        <v>0</v>
      </c>
      <c r="H246" s="208">
        <v>0</v>
      </c>
      <c r="I246" s="209">
        <f t="shared" si="88"/>
        <v>0</v>
      </c>
      <c r="J246" s="117">
        <f t="shared" si="89"/>
        <v>0</v>
      </c>
      <c r="K246" s="118" t="s">
        <v>17</v>
      </c>
      <c r="L246" s="119">
        <f t="shared" si="90"/>
        <v>0</v>
      </c>
      <c r="N246" s="212">
        <v>0</v>
      </c>
      <c r="O246" s="176">
        <v>50</v>
      </c>
      <c r="P246" s="115">
        <f t="shared" si="91"/>
        <v>0</v>
      </c>
      <c r="Q246" s="206">
        <v>0</v>
      </c>
      <c r="R246" s="211">
        <v>0</v>
      </c>
      <c r="S246" s="209">
        <f aca="true" t="shared" si="94" ref="S246:S255">Q246*R246</f>
        <v>0</v>
      </c>
      <c r="T246" s="117">
        <f t="shared" si="92"/>
        <v>0</v>
      </c>
      <c r="U246" s="118" t="s">
        <v>17</v>
      </c>
      <c r="V246" s="119">
        <f t="shared" si="93"/>
        <v>0</v>
      </c>
    </row>
    <row r="247" spans="2:22" ht="12" customHeight="1">
      <c r="B247" s="112"/>
      <c r="C247" s="113" t="s">
        <v>5</v>
      </c>
      <c r="D247" s="117">
        <v>0</v>
      </c>
      <c r="E247" s="176">
        <v>64</v>
      </c>
      <c r="F247" s="115">
        <f t="shared" si="87"/>
        <v>0</v>
      </c>
      <c r="G247" s="206">
        <v>0</v>
      </c>
      <c r="H247" s="208">
        <v>0</v>
      </c>
      <c r="I247" s="209">
        <f t="shared" si="88"/>
        <v>0</v>
      </c>
      <c r="J247" s="117">
        <f t="shared" si="89"/>
        <v>0</v>
      </c>
      <c r="K247" s="118" t="s">
        <v>17</v>
      </c>
      <c r="L247" s="119">
        <f t="shared" si="90"/>
        <v>0</v>
      </c>
      <c r="N247" s="212">
        <v>0</v>
      </c>
      <c r="O247" s="176">
        <v>64</v>
      </c>
      <c r="P247" s="115">
        <f t="shared" si="91"/>
        <v>0</v>
      </c>
      <c r="Q247" s="206">
        <v>0</v>
      </c>
      <c r="R247" s="211">
        <v>0</v>
      </c>
      <c r="S247" s="209">
        <f t="shared" si="94"/>
        <v>0</v>
      </c>
      <c r="T247" s="117">
        <f t="shared" si="92"/>
        <v>0</v>
      </c>
      <c r="U247" s="118" t="s">
        <v>17</v>
      </c>
      <c r="V247" s="119">
        <f t="shared" si="93"/>
        <v>0</v>
      </c>
    </row>
    <row r="248" spans="2:22" ht="12" customHeight="1">
      <c r="B248" s="112" t="s">
        <v>176</v>
      </c>
      <c r="C248" s="113" t="s">
        <v>57</v>
      </c>
      <c r="D248" s="213">
        <v>0</v>
      </c>
      <c r="E248" s="167">
        <f>'Info &amp; Totals'!B38*0.2</f>
        <v>0</v>
      </c>
      <c r="F248" s="115">
        <f t="shared" si="87"/>
        <v>0</v>
      </c>
      <c r="G248" s="215">
        <v>0</v>
      </c>
      <c r="H248" s="208">
        <v>0</v>
      </c>
      <c r="I248" s="209">
        <f t="shared" si="88"/>
        <v>0</v>
      </c>
      <c r="J248" s="117">
        <f t="shared" si="89"/>
        <v>0</v>
      </c>
      <c r="K248" s="118" t="s">
        <v>17</v>
      </c>
      <c r="L248" s="119">
        <f t="shared" si="90"/>
        <v>0</v>
      </c>
      <c r="N248" s="216">
        <v>0</v>
      </c>
      <c r="O248" s="167">
        <f>'Info &amp; Totals'!M38*0.2</f>
        <v>0</v>
      </c>
      <c r="P248" s="115">
        <f t="shared" si="91"/>
        <v>0</v>
      </c>
      <c r="Q248" s="215">
        <v>0</v>
      </c>
      <c r="R248" s="211">
        <v>0</v>
      </c>
      <c r="S248" s="209">
        <f t="shared" si="94"/>
        <v>0</v>
      </c>
      <c r="T248" s="117">
        <f t="shared" si="92"/>
        <v>0</v>
      </c>
      <c r="U248" s="118" t="s">
        <v>17</v>
      </c>
      <c r="V248" s="119">
        <f t="shared" si="93"/>
        <v>0</v>
      </c>
    </row>
    <row r="249" spans="2:22" ht="12" customHeight="1">
      <c r="B249" s="112"/>
      <c r="C249" s="205" t="s">
        <v>55</v>
      </c>
      <c r="D249" s="213">
        <v>0</v>
      </c>
      <c r="E249" s="259">
        <v>0</v>
      </c>
      <c r="F249" s="115">
        <f t="shared" si="87"/>
        <v>0</v>
      </c>
      <c r="G249" s="215">
        <v>0</v>
      </c>
      <c r="H249" s="208">
        <v>0</v>
      </c>
      <c r="I249" s="209">
        <f t="shared" si="88"/>
        <v>0</v>
      </c>
      <c r="J249" s="117">
        <f t="shared" si="89"/>
        <v>0</v>
      </c>
      <c r="K249" s="118" t="s">
        <v>17</v>
      </c>
      <c r="L249" s="119">
        <f t="shared" si="90"/>
        <v>0</v>
      </c>
      <c r="N249" s="216">
        <v>0</v>
      </c>
      <c r="O249" s="259">
        <v>0</v>
      </c>
      <c r="P249" s="115">
        <f t="shared" si="91"/>
        <v>0</v>
      </c>
      <c r="Q249" s="215">
        <v>0</v>
      </c>
      <c r="R249" s="211">
        <v>0</v>
      </c>
      <c r="S249" s="209">
        <f t="shared" si="94"/>
        <v>0</v>
      </c>
      <c r="T249" s="117">
        <f t="shared" si="92"/>
        <v>0</v>
      </c>
      <c r="U249" s="118" t="s">
        <v>17</v>
      </c>
      <c r="V249" s="119">
        <f t="shared" si="93"/>
        <v>0</v>
      </c>
    </row>
    <row r="250" spans="2:22" ht="12" customHeight="1">
      <c r="B250" s="112"/>
      <c r="C250" s="113" t="s">
        <v>45</v>
      </c>
      <c r="D250" s="213">
        <v>0</v>
      </c>
      <c r="E250" s="167">
        <f>'Info &amp; Totals'!B38*0.069</f>
        <v>0</v>
      </c>
      <c r="F250" s="115">
        <f aca="true" t="shared" si="95" ref="F250:F255">D250*E250</f>
        <v>0</v>
      </c>
      <c r="G250" s="215">
        <v>0</v>
      </c>
      <c r="H250" s="208">
        <v>0</v>
      </c>
      <c r="I250" s="209">
        <f aca="true" t="shared" si="96" ref="I250:I255">G250*H250</f>
        <v>0</v>
      </c>
      <c r="J250" s="117">
        <f aca="true" t="shared" si="97" ref="J250:J255">D250+G250</f>
        <v>0</v>
      </c>
      <c r="K250" s="118" t="s">
        <v>17</v>
      </c>
      <c r="L250" s="119">
        <f aca="true" t="shared" si="98" ref="L250:L255">F250+I250</f>
        <v>0</v>
      </c>
      <c r="N250" s="216">
        <v>0</v>
      </c>
      <c r="O250" s="167">
        <f>'Info &amp; Totals'!M38*0.069</f>
        <v>0</v>
      </c>
      <c r="P250" s="115">
        <f t="shared" si="91"/>
        <v>0</v>
      </c>
      <c r="Q250" s="215">
        <v>0</v>
      </c>
      <c r="R250" s="211">
        <v>0</v>
      </c>
      <c r="S250" s="209">
        <f t="shared" si="94"/>
        <v>0</v>
      </c>
      <c r="T250" s="117">
        <f t="shared" si="92"/>
        <v>0</v>
      </c>
      <c r="U250" s="118" t="s">
        <v>17</v>
      </c>
      <c r="V250" s="119">
        <f t="shared" si="93"/>
        <v>0</v>
      </c>
    </row>
    <row r="251" spans="2:22" ht="12" customHeight="1">
      <c r="B251" s="112"/>
      <c r="C251" s="113" t="s">
        <v>68</v>
      </c>
      <c r="D251" s="213">
        <v>0</v>
      </c>
      <c r="E251" s="259">
        <v>200</v>
      </c>
      <c r="F251" s="115">
        <f t="shared" si="95"/>
        <v>0</v>
      </c>
      <c r="G251" s="215">
        <v>0</v>
      </c>
      <c r="H251" s="208">
        <v>0</v>
      </c>
      <c r="I251" s="209">
        <f t="shared" si="96"/>
        <v>0</v>
      </c>
      <c r="J251" s="117">
        <f t="shared" si="97"/>
        <v>0</v>
      </c>
      <c r="K251" s="118" t="s">
        <v>17</v>
      </c>
      <c r="L251" s="119">
        <f t="shared" si="98"/>
        <v>0</v>
      </c>
      <c r="N251" s="216">
        <v>0</v>
      </c>
      <c r="O251" s="259">
        <v>200</v>
      </c>
      <c r="P251" s="115">
        <f t="shared" si="91"/>
        <v>0</v>
      </c>
      <c r="Q251" s="215">
        <v>0</v>
      </c>
      <c r="R251" s="211">
        <v>0</v>
      </c>
      <c r="S251" s="209">
        <f t="shared" si="94"/>
        <v>0</v>
      </c>
      <c r="T251" s="117">
        <f t="shared" si="92"/>
        <v>0</v>
      </c>
      <c r="U251" s="118" t="s">
        <v>17</v>
      </c>
      <c r="V251" s="119">
        <f t="shared" si="93"/>
        <v>0</v>
      </c>
    </row>
    <row r="252" spans="2:22" ht="12" customHeight="1">
      <c r="B252" s="112"/>
      <c r="C252" s="113" t="s">
        <v>58</v>
      </c>
      <c r="D252" s="213">
        <v>0</v>
      </c>
      <c r="E252" s="259">
        <v>250</v>
      </c>
      <c r="F252" s="115">
        <f t="shared" si="95"/>
        <v>0</v>
      </c>
      <c r="G252" s="215">
        <v>0</v>
      </c>
      <c r="H252" s="208">
        <v>0</v>
      </c>
      <c r="I252" s="209">
        <f t="shared" si="96"/>
        <v>0</v>
      </c>
      <c r="J252" s="117">
        <f t="shared" si="97"/>
        <v>0</v>
      </c>
      <c r="K252" s="118" t="s">
        <v>17</v>
      </c>
      <c r="L252" s="119">
        <f t="shared" si="98"/>
        <v>0</v>
      </c>
      <c r="N252" s="216">
        <v>0</v>
      </c>
      <c r="O252" s="259">
        <v>250</v>
      </c>
      <c r="P252" s="115">
        <f t="shared" si="91"/>
        <v>0</v>
      </c>
      <c r="Q252" s="215">
        <v>0</v>
      </c>
      <c r="R252" s="211">
        <v>0</v>
      </c>
      <c r="S252" s="209">
        <f t="shared" si="94"/>
        <v>0</v>
      </c>
      <c r="T252" s="117">
        <f t="shared" si="92"/>
        <v>0</v>
      </c>
      <c r="U252" s="118" t="s">
        <v>17</v>
      </c>
      <c r="V252" s="119">
        <f t="shared" si="93"/>
        <v>0</v>
      </c>
    </row>
    <row r="253" spans="2:22" ht="12" customHeight="1">
      <c r="B253" s="112"/>
      <c r="C253" s="113" t="s">
        <v>37</v>
      </c>
      <c r="D253" s="213">
        <v>0</v>
      </c>
      <c r="E253" s="176">
        <v>120</v>
      </c>
      <c r="F253" s="115">
        <f t="shared" si="95"/>
        <v>0</v>
      </c>
      <c r="G253" s="215">
        <v>0</v>
      </c>
      <c r="H253" s="208">
        <v>0</v>
      </c>
      <c r="I253" s="209">
        <f t="shared" si="96"/>
        <v>0</v>
      </c>
      <c r="J253" s="117">
        <f t="shared" si="97"/>
        <v>0</v>
      </c>
      <c r="K253" s="118" t="s">
        <v>17</v>
      </c>
      <c r="L253" s="119">
        <f t="shared" si="98"/>
        <v>0</v>
      </c>
      <c r="N253" s="216">
        <v>0</v>
      </c>
      <c r="O253" s="176">
        <v>120</v>
      </c>
      <c r="P253" s="115">
        <f t="shared" si="91"/>
        <v>0</v>
      </c>
      <c r="Q253" s="215">
        <v>0</v>
      </c>
      <c r="R253" s="211">
        <v>0</v>
      </c>
      <c r="S253" s="209">
        <f t="shared" si="94"/>
        <v>0</v>
      </c>
      <c r="T253" s="117">
        <f t="shared" si="92"/>
        <v>0</v>
      </c>
      <c r="U253" s="118" t="s">
        <v>17</v>
      </c>
      <c r="V253" s="119">
        <f t="shared" si="93"/>
        <v>0</v>
      </c>
    </row>
    <row r="254" spans="2:22" ht="12" customHeight="1">
      <c r="B254" s="112"/>
      <c r="C254" s="113" t="s">
        <v>28</v>
      </c>
      <c r="D254" s="213">
        <v>0</v>
      </c>
      <c r="E254" s="176">
        <v>60</v>
      </c>
      <c r="F254" s="115">
        <f t="shared" si="95"/>
        <v>0</v>
      </c>
      <c r="G254" s="215">
        <v>0</v>
      </c>
      <c r="H254" s="208">
        <v>0</v>
      </c>
      <c r="I254" s="209">
        <f t="shared" si="96"/>
        <v>0</v>
      </c>
      <c r="J254" s="117">
        <f t="shared" si="97"/>
        <v>0</v>
      </c>
      <c r="K254" s="118" t="s">
        <v>17</v>
      </c>
      <c r="L254" s="119">
        <f t="shared" si="98"/>
        <v>0</v>
      </c>
      <c r="N254" s="216">
        <v>0</v>
      </c>
      <c r="O254" s="176">
        <v>60</v>
      </c>
      <c r="P254" s="115">
        <f t="shared" si="91"/>
        <v>0</v>
      </c>
      <c r="Q254" s="215">
        <v>0</v>
      </c>
      <c r="R254" s="211">
        <v>0</v>
      </c>
      <c r="S254" s="209">
        <f t="shared" si="94"/>
        <v>0</v>
      </c>
      <c r="T254" s="117">
        <f t="shared" si="92"/>
        <v>0</v>
      </c>
      <c r="U254" s="118" t="s">
        <v>17</v>
      </c>
      <c r="V254" s="119">
        <f t="shared" si="93"/>
        <v>0</v>
      </c>
    </row>
    <row r="255" spans="2:22" ht="12" customHeight="1">
      <c r="B255" s="112"/>
      <c r="C255" s="113" t="s">
        <v>66</v>
      </c>
      <c r="D255" s="213">
        <v>0</v>
      </c>
      <c r="E255" s="259">
        <v>100</v>
      </c>
      <c r="F255" s="115">
        <f t="shared" si="95"/>
        <v>0</v>
      </c>
      <c r="G255" s="215">
        <v>0</v>
      </c>
      <c r="H255" s="208">
        <v>0</v>
      </c>
      <c r="I255" s="209">
        <f t="shared" si="96"/>
        <v>0</v>
      </c>
      <c r="J255" s="117">
        <f t="shared" si="97"/>
        <v>0</v>
      </c>
      <c r="K255" s="118" t="s">
        <v>17</v>
      </c>
      <c r="L255" s="119">
        <f t="shared" si="98"/>
        <v>0</v>
      </c>
      <c r="N255" s="216">
        <v>0</v>
      </c>
      <c r="O255" s="259">
        <v>100</v>
      </c>
      <c r="P255" s="115">
        <f t="shared" si="91"/>
        <v>0</v>
      </c>
      <c r="Q255" s="215">
        <v>0</v>
      </c>
      <c r="R255" s="211">
        <v>0</v>
      </c>
      <c r="S255" s="209">
        <f t="shared" si="94"/>
        <v>0</v>
      </c>
      <c r="T255" s="117">
        <f t="shared" si="92"/>
        <v>0</v>
      </c>
      <c r="U255" s="118" t="s">
        <v>17</v>
      </c>
      <c r="V255" s="119">
        <f t="shared" si="93"/>
        <v>0</v>
      </c>
    </row>
    <row r="256" spans="2:22" ht="12" customHeight="1" thickBot="1">
      <c r="B256" s="112"/>
      <c r="C256" s="113"/>
      <c r="D256" s="230"/>
      <c r="E256" s="114"/>
      <c r="F256" s="209"/>
      <c r="G256" s="230"/>
      <c r="H256" s="231"/>
      <c r="I256" s="209"/>
      <c r="J256" s="230"/>
      <c r="K256" s="230"/>
      <c r="L256" s="119"/>
      <c r="N256" s="232"/>
      <c r="O256" s="114"/>
      <c r="P256" s="209"/>
      <c r="Q256" s="230"/>
      <c r="R256" s="114"/>
      <c r="S256" s="209"/>
      <c r="T256" s="230"/>
      <c r="U256" s="230"/>
      <c r="V256" s="119"/>
    </row>
    <row r="257" spans="2:22" ht="12" customHeight="1" thickBot="1">
      <c r="B257" s="261" t="s">
        <v>38</v>
      </c>
      <c r="C257" s="262"/>
      <c r="D257" s="263"/>
      <c r="E257" s="264"/>
      <c r="F257" s="265">
        <f>SUM(F244:F256)</f>
        <v>0</v>
      </c>
      <c r="G257" s="263"/>
      <c r="H257" s="266"/>
      <c r="I257" s="265">
        <f>SUM(I244:I256)</f>
        <v>0</v>
      </c>
      <c r="J257" s="263"/>
      <c r="K257" s="263"/>
      <c r="L257" s="267">
        <f>SUM(L244:L256)</f>
        <v>0</v>
      </c>
      <c r="N257" s="268"/>
      <c r="O257" s="264"/>
      <c r="P257" s="265">
        <f>SUM(P244:P256)</f>
        <v>0</v>
      </c>
      <c r="Q257" s="263"/>
      <c r="R257" s="264"/>
      <c r="S257" s="265">
        <f>SUM(S244:S256)</f>
        <v>0</v>
      </c>
      <c r="T257" s="263"/>
      <c r="U257" s="263"/>
      <c r="V257" s="267">
        <f>SUM(V244:V256)</f>
        <v>0</v>
      </c>
    </row>
    <row r="258" ht="15.75" thickTop="1"/>
    <row r="259" spans="2:22" ht="15">
      <c r="B259" s="382" t="s">
        <v>301</v>
      </c>
      <c r="V259" s="65"/>
    </row>
  </sheetData>
  <sheetProtection selectLockedCells="1"/>
  <mergeCells count="130">
    <mergeCell ref="B127:L127"/>
    <mergeCell ref="N127:V127"/>
    <mergeCell ref="B128:B129"/>
    <mergeCell ref="C128:C129"/>
    <mergeCell ref="D128:F128"/>
    <mergeCell ref="G128:I128"/>
    <mergeCell ref="J128:L128"/>
    <mergeCell ref="N128:P128"/>
    <mergeCell ref="Q128:S128"/>
    <mergeCell ref="T128:V128"/>
    <mergeCell ref="Q234:S234"/>
    <mergeCell ref="T234:V234"/>
    <mergeCell ref="N241:V241"/>
    <mergeCell ref="N242:P242"/>
    <mergeCell ref="Q242:S242"/>
    <mergeCell ref="T242:V242"/>
    <mergeCell ref="Q195:S195"/>
    <mergeCell ref="T195:V195"/>
    <mergeCell ref="N218:V218"/>
    <mergeCell ref="N219:P219"/>
    <mergeCell ref="Q219:S219"/>
    <mergeCell ref="T219:V219"/>
    <mergeCell ref="Q108:S108"/>
    <mergeCell ref="T108:V108"/>
    <mergeCell ref="Q153:S153"/>
    <mergeCell ref="T153:V153"/>
    <mergeCell ref="N170:V170"/>
    <mergeCell ref="N171:P171"/>
    <mergeCell ref="Q171:S171"/>
    <mergeCell ref="T171:V171"/>
    <mergeCell ref="Q50:S50"/>
    <mergeCell ref="T50:V50"/>
    <mergeCell ref="Q73:S73"/>
    <mergeCell ref="T73:V73"/>
    <mergeCell ref="N84:V84"/>
    <mergeCell ref="N85:P85"/>
    <mergeCell ref="Q85:S85"/>
    <mergeCell ref="T85:V85"/>
    <mergeCell ref="N7:P7"/>
    <mergeCell ref="Q7:S7"/>
    <mergeCell ref="T7:V7"/>
    <mergeCell ref="N6:V6"/>
    <mergeCell ref="N233:V233"/>
    <mergeCell ref="N234:P234"/>
    <mergeCell ref="N194:V194"/>
    <mergeCell ref="N195:P195"/>
    <mergeCell ref="N152:V152"/>
    <mergeCell ref="N153:P153"/>
    <mergeCell ref="N107:V107"/>
    <mergeCell ref="N108:P108"/>
    <mergeCell ref="N72:V72"/>
    <mergeCell ref="N73:P73"/>
    <mergeCell ref="N31:V31"/>
    <mergeCell ref="N32:P32"/>
    <mergeCell ref="Q32:S32"/>
    <mergeCell ref="T32:V32"/>
    <mergeCell ref="N49:V49"/>
    <mergeCell ref="N50:P50"/>
    <mergeCell ref="D108:F108"/>
    <mergeCell ref="G108:I108"/>
    <mergeCell ref="J108:L108"/>
    <mergeCell ref="B242:B243"/>
    <mergeCell ref="C242:C243"/>
    <mergeCell ref="D242:F242"/>
    <mergeCell ref="G242:I242"/>
    <mergeCell ref="J242:L242"/>
    <mergeCell ref="B234:B235"/>
    <mergeCell ref="C234:C235"/>
    <mergeCell ref="D234:F234"/>
    <mergeCell ref="G234:I234"/>
    <mergeCell ref="J234:L234"/>
    <mergeCell ref="B241:L241"/>
    <mergeCell ref="B219:B220"/>
    <mergeCell ref="C219:C220"/>
    <mergeCell ref="D219:F219"/>
    <mergeCell ref="G219:I219"/>
    <mergeCell ref="J219:L219"/>
    <mergeCell ref="B233:L233"/>
    <mergeCell ref="B195:B196"/>
    <mergeCell ref="C195:C196"/>
    <mergeCell ref="D195:F195"/>
    <mergeCell ref="G195:I195"/>
    <mergeCell ref="J195:L195"/>
    <mergeCell ref="B218:L218"/>
    <mergeCell ref="B171:B172"/>
    <mergeCell ref="C171:C172"/>
    <mergeCell ref="D171:F171"/>
    <mergeCell ref="G171:I171"/>
    <mergeCell ref="J171:L171"/>
    <mergeCell ref="B194:L194"/>
    <mergeCell ref="B107:L107"/>
    <mergeCell ref="B108:B109"/>
    <mergeCell ref="C108:C109"/>
    <mergeCell ref="B170:L170"/>
    <mergeCell ref="B152:L152"/>
    <mergeCell ref="B153:B154"/>
    <mergeCell ref="C153:C154"/>
    <mergeCell ref="D153:F153"/>
    <mergeCell ref="G153:I153"/>
    <mergeCell ref="J153:L153"/>
    <mergeCell ref="B84:L84"/>
    <mergeCell ref="B85:B86"/>
    <mergeCell ref="C85:C86"/>
    <mergeCell ref="D85:F85"/>
    <mergeCell ref="G85:I85"/>
    <mergeCell ref="J85:L85"/>
    <mergeCell ref="B72:L72"/>
    <mergeCell ref="B73:B74"/>
    <mergeCell ref="C73:C74"/>
    <mergeCell ref="D73:F73"/>
    <mergeCell ref="G73:I73"/>
    <mergeCell ref="J73:L73"/>
    <mergeCell ref="B31:L31"/>
    <mergeCell ref="B49:L49"/>
    <mergeCell ref="J7:L7"/>
    <mergeCell ref="B50:B51"/>
    <mergeCell ref="C50:C51"/>
    <mergeCell ref="D50:F50"/>
    <mergeCell ref="G50:I50"/>
    <mergeCell ref="J50:L50"/>
    <mergeCell ref="B6:L6"/>
    <mergeCell ref="B32:B33"/>
    <mergeCell ref="C32:C33"/>
    <mergeCell ref="D32:F32"/>
    <mergeCell ref="G32:I32"/>
    <mergeCell ref="J32:L32"/>
    <mergeCell ref="D7:F7"/>
    <mergeCell ref="G7:I7"/>
    <mergeCell ref="C7:C8"/>
    <mergeCell ref="B7:B8"/>
  </mergeCells>
  <printOptions/>
  <pageMargins left="0.75" right="0.53" top="1" bottom="0.37" header="0.5" footer="0.5"/>
  <pageSetup horizontalDpi="600" verticalDpi="600" orientation="portrait" scale="59" r:id="rId1"/>
  <headerFooter alignWithMargins="0">
    <oddHeader>&amp;R&amp;"Trebuchet MS,Regular"&amp;12 &amp;K0000005000 Compilation of Space</oddHeader>
    <oddFooter>&amp;L&amp;"Trebuchet MS,Regular"&amp;9&amp;K000000Connecticut School Construction Standards and Guidelines &amp;"Arial,Regular"&amp;10
September 22, 2016&amp;R&amp;"Trebuchet MS,Regular"&amp;9&amp;K000000&amp;P</oddFooter>
  </headerFooter>
  <rowBreaks count="4" manualBreakCount="4">
    <brk id="42" min="1" max="21" man="1"/>
    <brk id="100" min="1" max="21" man="1"/>
    <brk id="163" min="1" max="21" man="1"/>
    <brk id="211" min="1" max="21" man="1"/>
  </rowBreaks>
  <ignoredErrors>
    <ignoredError sqref="O174:O17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W52"/>
  <sheetViews>
    <sheetView defaultGridColor="0" zoomScalePageLayoutView="0" colorId="22" workbookViewId="0" topLeftCell="A19">
      <selection activeCell="D33" sqref="D33"/>
    </sheetView>
  </sheetViews>
  <sheetFormatPr defaultColWidth="8.8515625" defaultRowHeight="12.75"/>
  <cols>
    <col min="1" max="1" width="2.421875" style="65" customWidth="1"/>
    <col min="2" max="2" width="14.28125" style="92" customWidth="1"/>
    <col min="3" max="3" width="25.8515625" style="65" customWidth="1"/>
    <col min="4" max="4" width="3.140625" style="73" customWidth="1"/>
    <col min="5" max="5" width="6.421875" style="19" bestFit="1" customWidth="1"/>
    <col min="6" max="6" width="6.7109375" style="19" customWidth="1"/>
    <col min="7" max="7" width="3.7109375" style="73" customWidth="1"/>
    <col min="8" max="8" width="5.8515625" style="19" customWidth="1"/>
    <col min="9" max="9" width="6.7109375" style="19" customWidth="1"/>
    <col min="10" max="10" width="3.7109375" style="73" customWidth="1"/>
    <col min="11" max="11" width="6.7109375" style="73" customWidth="1"/>
    <col min="12" max="12" width="6.8515625" style="19" customWidth="1"/>
    <col min="13" max="13" width="4.00390625" style="65" customWidth="1"/>
    <col min="14" max="14" width="3.8515625" style="73" customWidth="1"/>
    <col min="15" max="15" width="10.00390625" style="92" customWidth="1"/>
    <col min="16" max="16" width="6.8515625" style="19" customWidth="1"/>
    <col min="17" max="17" width="3.7109375" style="73" customWidth="1"/>
    <col min="18" max="18" width="6.8515625" style="19" customWidth="1"/>
    <col min="19" max="19" width="6.7109375" style="19" customWidth="1"/>
    <col min="20" max="20" width="3.7109375" style="73" customWidth="1"/>
    <col min="21" max="21" width="6.7109375" style="73" customWidth="1"/>
    <col min="22" max="22" width="6.8515625" style="19" customWidth="1"/>
    <col min="23" max="16384" width="8.8515625" style="65" customWidth="1"/>
  </cols>
  <sheetData>
    <row r="1" spans="2:22" ht="12" customHeight="1">
      <c r="B1" s="13" t="s">
        <v>249</v>
      </c>
      <c r="C1" s="65">
        <f>'Info &amp; Totals'!$B$1</f>
        <v>0</v>
      </c>
      <c r="D1" s="18"/>
      <c r="E1" s="83"/>
      <c r="F1" s="83"/>
      <c r="G1" s="18"/>
      <c r="H1" s="83"/>
      <c r="I1" s="83"/>
      <c r="J1" s="18"/>
      <c r="K1" s="18"/>
      <c r="N1" s="84" t="s">
        <v>249</v>
      </c>
      <c r="O1" s="85"/>
      <c r="P1" s="86"/>
      <c r="Q1" s="86"/>
      <c r="R1" s="86">
        <f>E1</f>
        <v>0</v>
      </c>
      <c r="S1" s="85"/>
      <c r="T1" s="87"/>
      <c r="U1" s="87"/>
      <c r="V1" s="88"/>
    </row>
    <row r="2" spans="2:22" ht="12" customHeight="1">
      <c r="B2" s="13" t="s">
        <v>248</v>
      </c>
      <c r="C2" s="65">
        <f>'Info &amp; Totals'!$B$2</f>
        <v>0</v>
      </c>
      <c r="D2" s="18"/>
      <c r="E2" s="83"/>
      <c r="F2" s="83"/>
      <c r="G2" s="18"/>
      <c r="H2" s="83"/>
      <c r="I2" s="83"/>
      <c r="J2" s="18"/>
      <c r="K2" s="18"/>
      <c r="N2" s="84" t="s">
        <v>248</v>
      </c>
      <c r="O2" s="85"/>
      <c r="P2" s="86"/>
      <c r="Q2" s="86"/>
      <c r="R2" s="86">
        <f>E2</f>
        <v>0</v>
      </c>
      <c r="S2" s="85"/>
      <c r="T2" s="87"/>
      <c r="U2" s="87"/>
      <c r="V2" s="88"/>
    </row>
    <row r="3" spans="2:22" ht="12" customHeight="1">
      <c r="B3" s="13" t="s">
        <v>74</v>
      </c>
      <c r="C3" s="65">
        <f>'Info &amp; Totals'!$B$3</f>
        <v>0</v>
      </c>
      <c r="D3" s="18"/>
      <c r="E3" s="83"/>
      <c r="F3" s="83"/>
      <c r="G3" s="18"/>
      <c r="H3" s="83"/>
      <c r="I3" s="83"/>
      <c r="J3" s="18"/>
      <c r="K3" s="18"/>
      <c r="N3" s="84" t="s">
        <v>74</v>
      </c>
      <c r="O3" s="85"/>
      <c r="P3" s="86"/>
      <c r="Q3" s="86"/>
      <c r="R3" s="86">
        <f>E3</f>
        <v>0</v>
      </c>
      <c r="S3" s="85"/>
      <c r="T3" s="87"/>
      <c r="U3" s="87"/>
      <c r="V3" s="88"/>
    </row>
    <row r="4" spans="2:22" ht="12" customHeight="1">
      <c r="B4" s="13" t="s">
        <v>69</v>
      </c>
      <c r="C4" s="90">
        <f>'Info &amp; Totals'!$B$4</f>
        <v>0</v>
      </c>
      <c r="D4" s="18"/>
      <c r="E4" s="83"/>
      <c r="F4" s="83"/>
      <c r="G4" s="18"/>
      <c r="H4" s="83"/>
      <c r="I4" s="83"/>
      <c r="J4" s="18"/>
      <c r="K4" s="18"/>
      <c r="N4" s="84" t="s">
        <v>69</v>
      </c>
      <c r="O4" s="85"/>
      <c r="P4" s="91"/>
      <c r="Q4" s="91"/>
      <c r="R4" s="91">
        <f>E4</f>
        <v>0</v>
      </c>
      <c r="S4" s="85"/>
      <c r="T4" s="87"/>
      <c r="U4" s="87"/>
      <c r="V4" s="88"/>
    </row>
    <row r="5" spans="2:22" ht="13.5" customHeight="1">
      <c r="B5" s="172"/>
      <c r="C5" s="93"/>
      <c r="D5" s="18"/>
      <c r="E5" s="83"/>
      <c r="F5" s="94"/>
      <c r="G5" s="95"/>
      <c r="H5" s="94"/>
      <c r="I5" s="94"/>
      <c r="J5" s="95"/>
      <c r="K5" s="95"/>
      <c r="L5" s="94"/>
      <c r="N5" s="18"/>
      <c r="O5" s="173"/>
      <c r="P5" s="94"/>
      <c r="Q5" s="95"/>
      <c r="R5" s="94"/>
      <c r="S5" s="94"/>
      <c r="T5" s="95"/>
      <c r="U5" s="95"/>
      <c r="V5" s="94"/>
    </row>
    <row r="6" ht="15.75" thickBot="1">
      <c r="B6" s="172"/>
    </row>
    <row r="7" spans="2:22" ht="18.75" customHeight="1" thickBot="1" thickTop="1">
      <c r="B7" s="365" t="s">
        <v>261</v>
      </c>
      <c r="C7" s="366"/>
      <c r="D7" s="366"/>
      <c r="E7" s="366"/>
      <c r="F7" s="366"/>
      <c r="G7" s="366"/>
      <c r="H7" s="366"/>
      <c r="I7" s="366"/>
      <c r="J7" s="366"/>
      <c r="K7" s="366"/>
      <c r="L7" s="367"/>
      <c r="N7" s="365" t="s">
        <v>262</v>
      </c>
      <c r="O7" s="366"/>
      <c r="P7" s="366"/>
      <c r="Q7" s="366"/>
      <c r="R7" s="366"/>
      <c r="S7" s="366"/>
      <c r="T7" s="366"/>
      <c r="U7" s="366"/>
      <c r="V7" s="367"/>
    </row>
    <row r="8" spans="2:22" ht="15">
      <c r="B8" s="380" t="s">
        <v>104</v>
      </c>
      <c r="C8" s="343" t="s">
        <v>72</v>
      </c>
      <c r="D8" s="339" t="s">
        <v>29</v>
      </c>
      <c r="E8" s="339"/>
      <c r="F8" s="339"/>
      <c r="G8" s="340" t="s">
        <v>15</v>
      </c>
      <c r="H8" s="340"/>
      <c r="I8" s="340"/>
      <c r="J8" s="340" t="s">
        <v>16</v>
      </c>
      <c r="K8" s="341"/>
      <c r="L8" s="342"/>
      <c r="N8" s="368" t="s">
        <v>29</v>
      </c>
      <c r="O8" s="339"/>
      <c r="P8" s="339"/>
      <c r="Q8" s="340" t="s">
        <v>15</v>
      </c>
      <c r="R8" s="340"/>
      <c r="S8" s="340"/>
      <c r="T8" s="340" t="s">
        <v>16</v>
      </c>
      <c r="U8" s="341"/>
      <c r="V8" s="342"/>
    </row>
    <row r="9" spans="2:22" ht="15.75" thickBot="1">
      <c r="B9" s="381"/>
      <c r="C9" s="344"/>
      <c r="D9" s="96" t="s">
        <v>32</v>
      </c>
      <c r="E9" s="97" t="s">
        <v>43</v>
      </c>
      <c r="F9" s="98" t="s">
        <v>33</v>
      </c>
      <c r="G9" s="96" t="s">
        <v>32</v>
      </c>
      <c r="H9" s="97" t="s">
        <v>43</v>
      </c>
      <c r="I9" s="98" t="s">
        <v>33</v>
      </c>
      <c r="J9" s="96" t="s">
        <v>32</v>
      </c>
      <c r="K9" s="96" t="s">
        <v>43</v>
      </c>
      <c r="L9" s="101" t="s">
        <v>33</v>
      </c>
      <c r="N9" s="100" t="s">
        <v>32</v>
      </c>
      <c r="O9" s="97" t="s">
        <v>43</v>
      </c>
      <c r="P9" s="98" t="s">
        <v>33</v>
      </c>
      <c r="Q9" s="96" t="s">
        <v>32</v>
      </c>
      <c r="R9" s="97" t="s">
        <v>43</v>
      </c>
      <c r="S9" s="98" t="s">
        <v>33</v>
      </c>
      <c r="T9" s="96" t="s">
        <v>32</v>
      </c>
      <c r="U9" s="96" t="s">
        <v>43</v>
      </c>
      <c r="V9" s="101" t="s">
        <v>33</v>
      </c>
    </row>
    <row r="10" spans="2:22" ht="15.75" thickBot="1">
      <c r="B10" s="174" t="s">
        <v>111</v>
      </c>
      <c r="C10" s="103"/>
      <c r="D10" s="104"/>
      <c r="E10" s="105"/>
      <c r="F10" s="106"/>
      <c r="G10" s="104"/>
      <c r="H10" s="107"/>
      <c r="I10" s="106"/>
      <c r="J10" s="108"/>
      <c r="K10" s="104"/>
      <c r="L10" s="111"/>
      <c r="N10" s="110"/>
      <c r="O10" s="175"/>
      <c r="P10" s="106"/>
      <c r="Q10" s="104"/>
      <c r="R10" s="107"/>
      <c r="S10" s="106"/>
      <c r="T10" s="108"/>
      <c r="U10" s="104"/>
      <c r="V10" s="111"/>
    </row>
    <row r="11" spans="2:22" ht="15">
      <c r="B11" s="112"/>
      <c r="C11" s="113" t="s">
        <v>208</v>
      </c>
      <c r="D11" s="118">
        <v>0</v>
      </c>
      <c r="E11" s="176">
        <f>75*164.05</f>
        <v>12303.75</v>
      </c>
      <c r="F11" s="115">
        <f aca="true" t="shared" si="0" ref="F11:F17">D11*E11</f>
        <v>0</v>
      </c>
      <c r="G11" s="118">
        <v>0</v>
      </c>
      <c r="H11" s="121">
        <v>0</v>
      </c>
      <c r="I11" s="116">
        <v>0</v>
      </c>
      <c r="J11" s="117">
        <f aca="true" t="shared" si="1" ref="J11:J17">D11+G11</f>
        <v>0</v>
      </c>
      <c r="K11" s="118" t="s">
        <v>17</v>
      </c>
      <c r="L11" s="119">
        <f aca="true" t="shared" si="2" ref="L11:L17">F11+I11</f>
        <v>0</v>
      </c>
      <c r="N11" s="120">
        <v>0</v>
      </c>
      <c r="O11" s="177">
        <f>75*164.05</f>
        <v>12303.75</v>
      </c>
      <c r="P11" s="115">
        <f aca="true" t="shared" si="3" ref="P11:P17">N11*O11</f>
        <v>0</v>
      </c>
      <c r="Q11" s="118">
        <v>0</v>
      </c>
      <c r="R11" s="121">
        <v>0</v>
      </c>
      <c r="S11" s="116">
        <v>0</v>
      </c>
      <c r="T11" s="117">
        <f aca="true" t="shared" si="4" ref="T11:T17">N11+Q11</f>
        <v>0</v>
      </c>
      <c r="U11" s="118" t="s">
        <v>17</v>
      </c>
      <c r="V11" s="119">
        <f aca="true" t="shared" si="5" ref="V11:V17">P11+S11</f>
        <v>0</v>
      </c>
    </row>
    <row r="12" spans="2:22" ht="15">
      <c r="B12" s="112"/>
      <c r="C12" s="113" t="s">
        <v>209</v>
      </c>
      <c r="D12" s="118">
        <v>0</v>
      </c>
      <c r="E12" s="176">
        <f>(75*20)+(164.05*30)</f>
        <v>6421.5</v>
      </c>
      <c r="F12" s="115">
        <f t="shared" si="0"/>
        <v>0</v>
      </c>
      <c r="G12" s="118">
        <v>0</v>
      </c>
      <c r="H12" s="121">
        <v>0</v>
      </c>
      <c r="I12" s="116">
        <v>0</v>
      </c>
      <c r="J12" s="117">
        <f t="shared" si="1"/>
        <v>0</v>
      </c>
      <c r="K12" s="118" t="s">
        <v>17</v>
      </c>
      <c r="L12" s="119">
        <f t="shared" si="2"/>
        <v>0</v>
      </c>
      <c r="N12" s="120">
        <v>0</v>
      </c>
      <c r="O12" s="177">
        <f>(75*20)+(164.05*30)</f>
        <v>6421.5</v>
      </c>
      <c r="P12" s="115">
        <f t="shared" si="3"/>
        <v>0</v>
      </c>
      <c r="Q12" s="118">
        <v>0</v>
      </c>
      <c r="R12" s="121">
        <v>0</v>
      </c>
      <c r="S12" s="116">
        <v>0</v>
      </c>
      <c r="T12" s="117">
        <f t="shared" si="4"/>
        <v>0</v>
      </c>
      <c r="U12" s="118" t="s">
        <v>17</v>
      </c>
      <c r="V12" s="119">
        <f t="shared" si="5"/>
        <v>0</v>
      </c>
    </row>
    <row r="13" spans="2:22" ht="15">
      <c r="B13" s="112"/>
      <c r="C13" s="113" t="s">
        <v>210</v>
      </c>
      <c r="D13" s="118">
        <v>0</v>
      </c>
      <c r="E13" s="176">
        <f>'Info &amp; Totals'!E17*0.25*10</f>
        <v>0</v>
      </c>
      <c r="F13" s="115">
        <f t="shared" si="0"/>
        <v>0</v>
      </c>
      <c r="G13" s="118">
        <v>0</v>
      </c>
      <c r="H13" s="121">
        <v>0</v>
      </c>
      <c r="I13" s="116">
        <v>0</v>
      </c>
      <c r="J13" s="117">
        <f t="shared" si="1"/>
        <v>0</v>
      </c>
      <c r="K13" s="118" t="s">
        <v>17</v>
      </c>
      <c r="L13" s="119">
        <f t="shared" si="2"/>
        <v>0</v>
      </c>
      <c r="N13" s="120">
        <v>0</v>
      </c>
      <c r="O13" s="177">
        <f>'Info &amp; Totals'!N17*0.25*10</f>
        <v>0</v>
      </c>
      <c r="P13" s="115">
        <f t="shared" si="3"/>
        <v>0</v>
      </c>
      <c r="Q13" s="118">
        <v>0</v>
      </c>
      <c r="R13" s="121">
        <v>0</v>
      </c>
      <c r="S13" s="116">
        <v>0</v>
      </c>
      <c r="T13" s="117">
        <f t="shared" si="4"/>
        <v>0</v>
      </c>
      <c r="U13" s="118" t="s">
        <v>17</v>
      </c>
      <c r="V13" s="119">
        <f t="shared" si="5"/>
        <v>0</v>
      </c>
    </row>
    <row r="14" spans="2:22" ht="15">
      <c r="B14" s="112"/>
      <c r="C14" s="113" t="s">
        <v>205</v>
      </c>
      <c r="D14" s="118">
        <v>0</v>
      </c>
      <c r="E14" s="176">
        <v>2500</v>
      </c>
      <c r="F14" s="115">
        <f t="shared" si="0"/>
        <v>0</v>
      </c>
      <c r="G14" s="118">
        <v>0</v>
      </c>
      <c r="H14" s="121">
        <v>0</v>
      </c>
      <c r="I14" s="116">
        <v>0</v>
      </c>
      <c r="J14" s="117">
        <f t="shared" si="1"/>
        <v>0</v>
      </c>
      <c r="K14" s="118" t="s">
        <v>17</v>
      </c>
      <c r="L14" s="119">
        <f t="shared" si="2"/>
        <v>0</v>
      </c>
      <c r="N14" s="120">
        <v>0</v>
      </c>
      <c r="O14" s="177">
        <v>2500</v>
      </c>
      <c r="P14" s="115">
        <f t="shared" si="3"/>
        <v>0</v>
      </c>
      <c r="Q14" s="118">
        <v>0</v>
      </c>
      <c r="R14" s="121">
        <v>0</v>
      </c>
      <c r="S14" s="116">
        <v>0</v>
      </c>
      <c r="T14" s="117">
        <f t="shared" si="4"/>
        <v>0</v>
      </c>
      <c r="U14" s="118" t="s">
        <v>17</v>
      </c>
      <c r="V14" s="119">
        <f t="shared" si="5"/>
        <v>0</v>
      </c>
    </row>
    <row r="15" spans="2:22" ht="15">
      <c r="B15" s="112"/>
      <c r="C15" s="113" t="s">
        <v>130</v>
      </c>
      <c r="D15" s="118">
        <v>0</v>
      </c>
      <c r="E15" s="176">
        <v>300</v>
      </c>
      <c r="F15" s="115">
        <f t="shared" si="0"/>
        <v>0</v>
      </c>
      <c r="G15" s="118">
        <v>0</v>
      </c>
      <c r="H15" s="121">
        <v>0</v>
      </c>
      <c r="I15" s="116">
        <v>0</v>
      </c>
      <c r="J15" s="117">
        <f t="shared" si="1"/>
        <v>0</v>
      </c>
      <c r="K15" s="118" t="s">
        <v>17</v>
      </c>
      <c r="L15" s="119">
        <f t="shared" si="2"/>
        <v>0</v>
      </c>
      <c r="N15" s="120">
        <v>0</v>
      </c>
      <c r="O15" s="177">
        <v>300</v>
      </c>
      <c r="P15" s="115">
        <f t="shared" si="3"/>
        <v>0</v>
      </c>
      <c r="Q15" s="118">
        <v>0</v>
      </c>
      <c r="R15" s="121">
        <v>0</v>
      </c>
      <c r="S15" s="116">
        <v>0</v>
      </c>
      <c r="T15" s="117">
        <f t="shared" si="4"/>
        <v>0</v>
      </c>
      <c r="U15" s="118" t="s">
        <v>17</v>
      </c>
      <c r="V15" s="119">
        <f t="shared" si="5"/>
        <v>0</v>
      </c>
    </row>
    <row r="16" spans="2:22" ht="15">
      <c r="B16" s="112"/>
      <c r="C16" s="113" t="s">
        <v>206</v>
      </c>
      <c r="D16" s="118">
        <v>0</v>
      </c>
      <c r="E16" s="176">
        <v>900</v>
      </c>
      <c r="F16" s="115">
        <f t="shared" si="0"/>
        <v>0</v>
      </c>
      <c r="G16" s="118">
        <v>0</v>
      </c>
      <c r="H16" s="121">
        <v>0</v>
      </c>
      <c r="I16" s="116">
        <v>0</v>
      </c>
      <c r="J16" s="117">
        <f t="shared" si="1"/>
        <v>0</v>
      </c>
      <c r="K16" s="118" t="s">
        <v>17</v>
      </c>
      <c r="L16" s="119">
        <f t="shared" si="2"/>
        <v>0</v>
      </c>
      <c r="N16" s="120">
        <v>0</v>
      </c>
      <c r="O16" s="177">
        <v>900</v>
      </c>
      <c r="P16" s="115">
        <f t="shared" si="3"/>
        <v>0</v>
      </c>
      <c r="Q16" s="118">
        <v>0</v>
      </c>
      <c r="R16" s="121">
        <v>0</v>
      </c>
      <c r="S16" s="116">
        <v>0</v>
      </c>
      <c r="T16" s="117">
        <f t="shared" si="4"/>
        <v>0</v>
      </c>
      <c r="U16" s="118" t="s">
        <v>17</v>
      </c>
      <c r="V16" s="119">
        <f t="shared" si="5"/>
        <v>0</v>
      </c>
    </row>
    <row r="17" spans="2:22" ht="15">
      <c r="B17" s="112"/>
      <c r="C17" s="113" t="s">
        <v>207</v>
      </c>
      <c r="D17" s="118">
        <v>0</v>
      </c>
      <c r="E17" s="176">
        <v>1500</v>
      </c>
      <c r="F17" s="115">
        <f t="shared" si="0"/>
        <v>0</v>
      </c>
      <c r="G17" s="118">
        <v>0</v>
      </c>
      <c r="H17" s="121">
        <v>0</v>
      </c>
      <c r="I17" s="116">
        <v>0</v>
      </c>
      <c r="J17" s="117">
        <f t="shared" si="1"/>
        <v>0</v>
      </c>
      <c r="K17" s="118" t="s">
        <v>17</v>
      </c>
      <c r="L17" s="119">
        <f t="shared" si="2"/>
        <v>0</v>
      </c>
      <c r="N17" s="120">
        <v>0</v>
      </c>
      <c r="O17" s="177">
        <v>1500</v>
      </c>
      <c r="P17" s="115">
        <f t="shared" si="3"/>
        <v>0</v>
      </c>
      <c r="Q17" s="118">
        <v>0</v>
      </c>
      <c r="R17" s="121">
        <v>0</v>
      </c>
      <c r="S17" s="116">
        <v>0</v>
      </c>
      <c r="T17" s="117">
        <f t="shared" si="4"/>
        <v>0</v>
      </c>
      <c r="U17" s="118" t="s">
        <v>17</v>
      </c>
      <c r="V17" s="119">
        <f t="shared" si="5"/>
        <v>0</v>
      </c>
    </row>
    <row r="18" spans="2:22" ht="15.75" thickBot="1">
      <c r="B18" s="112"/>
      <c r="C18" s="113"/>
      <c r="D18" s="118"/>
      <c r="E18" s="176"/>
      <c r="F18" s="115"/>
      <c r="G18" s="118"/>
      <c r="H18" s="121"/>
      <c r="I18" s="116"/>
      <c r="J18" s="117"/>
      <c r="K18" s="118"/>
      <c r="L18" s="119"/>
      <c r="N18" s="120"/>
      <c r="O18" s="177"/>
      <c r="P18" s="115"/>
      <c r="Q18" s="118"/>
      <c r="R18" s="121"/>
      <c r="S18" s="116"/>
      <c r="T18" s="117"/>
      <c r="U18" s="118"/>
      <c r="V18" s="119"/>
    </row>
    <row r="19" spans="2:22" ht="15.75" thickBot="1">
      <c r="B19" s="178" t="s">
        <v>113</v>
      </c>
      <c r="C19" s="126"/>
      <c r="D19" s="127">
        <f>D11+D16+D17</f>
        <v>0</v>
      </c>
      <c r="E19" s="128"/>
      <c r="F19" s="129"/>
      <c r="G19" s="127">
        <f>G11+G16+G17</f>
        <v>0</v>
      </c>
      <c r="H19" s="130"/>
      <c r="I19" s="129"/>
      <c r="J19" s="127">
        <f>J11+J16+J17</f>
        <v>0</v>
      </c>
      <c r="K19" s="131"/>
      <c r="L19" s="134"/>
      <c r="N19" s="127">
        <f>N11+N16+N17</f>
        <v>0</v>
      </c>
      <c r="O19" s="179"/>
      <c r="P19" s="129"/>
      <c r="Q19" s="127">
        <f>Q11+Q16+Q17</f>
        <v>0</v>
      </c>
      <c r="R19" s="130"/>
      <c r="S19" s="129"/>
      <c r="T19" s="127">
        <f>T11+T16+T17</f>
        <v>0</v>
      </c>
      <c r="U19" s="131"/>
      <c r="V19" s="134"/>
    </row>
    <row r="20" spans="2:22" ht="15.75" thickBot="1">
      <c r="B20" s="180" t="s">
        <v>112</v>
      </c>
      <c r="C20" s="136"/>
      <c r="D20" s="137"/>
      <c r="E20" s="138"/>
      <c r="F20" s="139"/>
      <c r="G20" s="140"/>
      <c r="H20" s="141"/>
      <c r="I20" s="139"/>
      <c r="J20" s="142"/>
      <c r="K20" s="143"/>
      <c r="L20" s="146"/>
      <c r="N20" s="145"/>
      <c r="O20" s="181"/>
      <c r="P20" s="139"/>
      <c r="Q20" s="140"/>
      <c r="R20" s="141"/>
      <c r="S20" s="139"/>
      <c r="T20" s="142"/>
      <c r="U20" s="143"/>
      <c r="V20" s="146"/>
    </row>
    <row r="21" spans="2:22" ht="15">
      <c r="B21" s="182"/>
      <c r="C21" s="183" t="s">
        <v>202</v>
      </c>
      <c r="D21" s="184">
        <v>0</v>
      </c>
      <c r="E21" s="176">
        <v>400</v>
      </c>
      <c r="F21" s="115">
        <f aca="true" t="shared" si="6" ref="F21:F26">D21*E21</f>
        <v>0</v>
      </c>
      <c r="G21" s="118">
        <v>0</v>
      </c>
      <c r="H21" s="121">
        <v>0</v>
      </c>
      <c r="I21" s="116">
        <v>0</v>
      </c>
      <c r="J21" s="117">
        <f aca="true" t="shared" si="7" ref="J21:J26">D21+G21</f>
        <v>0</v>
      </c>
      <c r="K21" s="118" t="s">
        <v>17</v>
      </c>
      <c r="L21" s="119">
        <f aca="true" t="shared" si="8" ref="L21:L26">F21+I21</f>
        <v>0</v>
      </c>
      <c r="N21" s="185">
        <v>0</v>
      </c>
      <c r="O21" s="177">
        <v>400</v>
      </c>
      <c r="P21" s="115">
        <f aca="true" t="shared" si="9" ref="P21:P26">N21*O21</f>
        <v>0</v>
      </c>
      <c r="Q21" s="118">
        <v>0</v>
      </c>
      <c r="R21" s="121">
        <v>0</v>
      </c>
      <c r="S21" s="116">
        <v>0</v>
      </c>
      <c r="T21" s="117">
        <f aca="true" t="shared" si="10" ref="T21:T26">N21+Q21</f>
        <v>0</v>
      </c>
      <c r="U21" s="118" t="s">
        <v>17</v>
      </c>
      <c r="V21" s="119">
        <f aca="true" t="shared" si="11" ref="V21:V26">P21+S21</f>
        <v>0</v>
      </c>
    </row>
    <row r="22" spans="2:22" ht="15">
      <c r="B22" s="182"/>
      <c r="C22" s="183" t="s">
        <v>31</v>
      </c>
      <c r="D22" s="186">
        <v>0</v>
      </c>
      <c r="E22" s="176">
        <v>200</v>
      </c>
      <c r="F22" s="115">
        <f t="shared" si="6"/>
        <v>0</v>
      </c>
      <c r="G22" s="118">
        <v>0</v>
      </c>
      <c r="H22" s="121">
        <v>0</v>
      </c>
      <c r="I22" s="116">
        <v>0</v>
      </c>
      <c r="J22" s="117">
        <f t="shared" si="7"/>
        <v>0</v>
      </c>
      <c r="K22" s="118" t="s">
        <v>17</v>
      </c>
      <c r="L22" s="119">
        <f t="shared" si="8"/>
        <v>0</v>
      </c>
      <c r="N22" s="120">
        <v>0</v>
      </c>
      <c r="O22" s="177">
        <v>200</v>
      </c>
      <c r="P22" s="115">
        <f t="shared" si="9"/>
        <v>0</v>
      </c>
      <c r="Q22" s="118">
        <v>0</v>
      </c>
      <c r="R22" s="121">
        <v>0</v>
      </c>
      <c r="S22" s="116">
        <v>0</v>
      </c>
      <c r="T22" s="117">
        <f t="shared" si="10"/>
        <v>0</v>
      </c>
      <c r="U22" s="118" t="s">
        <v>17</v>
      </c>
      <c r="V22" s="119">
        <f t="shared" si="11"/>
        <v>0</v>
      </c>
    </row>
    <row r="23" spans="2:22" ht="15">
      <c r="B23" s="182"/>
      <c r="C23" s="183" t="s">
        <v>114</v>
      </c>
      <c r="D23" s="186">
        <v>0</v>
      </c>
      <c r="E23" s="176">
        <v>200</v>
      </c>
      <c r="F23" s="115">
        <f t="shared" si="6"/>
        <v>0</v>
      </c>
      <c r="G23" s="118">
        <v>0</v>
      </c>
      <c r="H23" s="121">
        <v>0</v>
      </c>
      <c r="I23" s="116">
        <v>0</v>
      </c>
      <c r="J23" s="117">
        <f t="shared" si="7"/>
        <v>0</v>
      </c>
      <c r="K23" s="118" t="s">
        <v>17</v>
      </c>
      <c r="L23" s="119">
        <f t="shared" si="8"/>
        <v>0</v>
      </c>
      <c r="N23" s="120">
        <v>0</v>
      </c>
      <c r="O23" s="177">
        <v>200</v>
      </c>
      <c r="P23" s="115">
        <f t="shared" si="9"/>
        <v>0</v>
      </c>
      <c r="Q23" s="118">
        <v>0</v>
      </c>
      <c r="R23" s="121">
        <v>0</v>
      </c>
      <c r="S23" s="116">
        <v>0</v>
      </c>
      <c r="T23" s="117">
        <f t="shared" si="10"/>
        <v>0</v>
      </c>
      <c r="U23" s="118" t="s">
        <v>17</v>
      </c>
      <c r="V23" s="119">
        <f t="shared" si="11"/>
        <v>0</v>
      </c>
    </row>
    <row r="24" spans="2:22" ht="15">
      <c r="B24" s="182"/>
      <c r="C24" s="183" t="s">
        <v>203</v>
      </c>
      <c r="D24" s="186">
        <v>0</v>
      </c>
      <c r="E24" s="176">
        <v>120</v>
      </c>
      <c r="F24" s="115">
        <f t="shared" si="6"/>
        <v>0</v>
      </c>
      <c r="G24" s="118">
        <v>0</v>
      </c>
      <c r="H24" s="121">
        <v>0</v>
      </c>
      <c r="I24" s="116">
        <v>0</v>
      </c>
      <c r="J24" s="117">
        <f t="shared" si="7"/>
        <v>0</v>
      </c>
      <c r="K24" s="118" t="s">
        <v>17</v>
      </c>
      <c r="L24" s="119">
        <f t="shared" si="8"/>
        <v>0</v>
      </c>
      <c r="N24" s="120">
        <v>0</v>
      </c>
      <c r="O24" s="177">
        <v>120</v>
      </c>
      <c r="P24" s="115">
        <f t="shared" si="9"/>
        <v>0</v>
      </c>
      <c r="Q24" s="118">
        <v>0</v>
      </c>
      <c r="R24" s="121">
        <v>0</v>
      </c>
      <c r="S24" s="116">
        <v>0</v>
      </c>
      <c r="T24" s="117">
        <f t="shared" si="10"/>
        <v>0</v>
      </c>
      <c r="U24" s="118" t="s">
        <v>17</v>
      </c>
      <c r="V24" s="119">
        <f t="shared" si="11"/>
        <v>0</v>
      </c>
    </row>
    <row r="25" spans="2:22" ht="15">
      <c r="B25" s="182"/>
      <c r="C25" s="183" t="s">
        <v>137</v>
      </c>
      <c r="D25" s="186">
        <v>0</v>
      </c>
      <c r="E25" s="176">
        <v>80</v>
      </c>
      <c r="F25" s="115">
        <f t="shared" si="6"/>
        <v>0</v>
      </c>
      <c r="G25" s="118">
        <v>0</v>
      </c>
      <c r="H25" s="121">
        <v>0</v>
      </c>
      <c r="I25" s="116">
        <v>0</v>
      </c>
      <c r="J25" s="117">
        <f t="shared" si="7"/>
        <v>0</v>
      </c>
      <c r="K25" s="118" t="s">
        <v>17</v>
      </c>
      <c r="L25" s="119">
        <f t="shared" si="8"/>
        <v>0</v>
      </c>
      <c r="N25" s="120">
        <v>0</v>
      </c>
      <c r="O25" s="177">
        <v>80</v>
      </c>
      <c r="P25" s="115">
        <f t="shared" si="9"/>
        <v>0</v>
      </c>
      <c r="Q25" s="118">
        <v>0</v>
      </c>
      <c r="R25" s="121">
        <v>0</v>
      </c>
      <c r="S25" s="116">
        <v>0</v>
      </c>
      <c r="T25" s="117">
        <f t="shared" si="10"/>
        <v>0</v>
      </c>
      <c r="U25" s="118" t="s">
        <v>17</v>
      </c>
      <c r="V25" s="119">
        <f t="shared" si="11"/>
        <v>0</v>
      </c>
    </row>
    <row r="26" spans="2:22" ht="15">
      <c r="B26" s="182"/>
      <c r="C26" s="183" t="s">
        <v>204</v>
      </c>
      <c r="D26" s="186">
        <v>0</v>
      </c>
      <c r="E26" s="176">
        <v>120</v>
      </c>
      <c r="F26" s="115">
        <f t="shared" si="6"/>
        <v>0</v>
      </c>
      <c r="G26" s="118">
        <v>0</v>
      </c>
      <c r="H26" s="121">
        <v>0</v>
      </c>
      <c r="I26" s="116">
        <v>0</v>
      </c>
      <c r="J26" s="117">
        <f t="shared" si="7"/>
        <v>0</v>
      </c>
      <c r="K26" s="118" t="s">
        <v>17</v>
      </c>
      <c r="L26" s="119">
        <f t="shared" si="8"/>
        <v>0</v>
      </c>
      <c r="N26" s="120">
        <v>0</v>
      </c>
      <c r="O26" s="177">
        <v>120</v>
      </c>
      <c r="P26" s="115">
        <f t="shared" si="9"/>
        <v>0</v>
      </c>
      <c r="Q26" s="118">
        <v>0</v>
      </c>
      <c r="R26" s="121">
        <v>0</v>
      </c>
      <c r="S26" s="116">
        <v>0</v>
      </c>
      <c r="T26" s="117">
        <f t="shared" si="10"/>
        <v>0</v>
      </c>
      <c r="U26" s="118" t="s">
        <v>17</v>
      </c>
      <c r="V26" s="119">
        <f t="shared" si="11"/>
        <v>0</v>
      </c>
    </row>
    <row r="27" spans="2:22" ht="15">
      <c r="B27" s="182"/>
      <c r="C27" s="183" t="s">
        <v>139</v>
      </c>
      <c r="D27" s="186">
        <v>0</v>
      </c>
      <c r="E27" s="176">
        <v>200</v>
      </c>
      <c r="F27" s="115">
        <f>D27*E27</f>
        <v>0</v>
      </c>
      <c r="G27" s="118">
        <v>0</v>
      </c>
      <c r="H27" s="121">
        <v>0</v>
      </c>
      <c r="I27" s="116">
        <v>0</v>
      </c>
      <c r="J27" s="117">
        <f>D27+G27</f>
        <v>0</v>
      </c>
      <c r="K27" s="118" t="s">
        <v>17</v>
      </c>
      <c r="L27" s="119">
        <f>F27+I27</f>
        <v>0</v>
      </c>
      <c r="N27" s="120">
        <v>0</v>
      </c>
      <c r="O27" s="177">
        <v>200</v>
      </c>
      <c r="P27" s="115">
        <f>N27*O27</f>
        <v>0</v>
      </c>
      <c r="Q27" s="118">
        <v>0</v>
      </c>
      <c r="R27" s="121">
        <v>0</v>
      </c>
      <c r="S27" s="116">
        <v>0</v>
      </c>
      <c r="T27" s="117">
        <f>N27+Q27</f>
        <v>0</v>
      </c>
      <c r="U27" s="118" t="s">
        <v>17</v>
      </c>
      <c r="V27" s="119">
        <f>P27+S27</f>
        <v>0</v>
      </c>
    </row>
    <row r="28" spans="2:22" ht="15.75" thickBot="1">
      <c r="B28" s="182"/>
      <c r="C28" s="183"/>
      <c r="D28" s="186"/>
      <c r="E28" s="176"/>
      <c r="F28" s="115"/>
      <c r="G28" s="118"/>
      <c r="H28" s="121"/>
      <c r="I28" s="116"/>
      <c r="J28" s="117"/>
      <c r="K28" s="118"/>
      <c r="L28" s="119"/>
      <c r="N28" s="120"/>
      <c r="O28" s="177"/>
      <c r="P28" s="115"/>
      <c r="Q28" s="118"/>
      <c r="R28" s="121"/>
      <c r="S28" s="116"/>
      <c r="T28" s="117"/>
      <c r="U28" s="118"/>
      <c r="V28" s="119"/>
    </row>
    <row r="29" spans="2:22" ht="15.75" thickBot="1">
      <c r="B29" s="154" t="s">
        <v>211</v>
      </c>
      <c r="C29" s="155"/>
      <c r="D29" s="156"/>
      <c r="E29" s="157"/>
      <c r="F29" s="158">
        <f>SUM(F11:F28)</f>
        <v>0</v>
      </c>
      <c r="G29" s="156"/>
      <c r="H29" s="157"/>
      <c r="I29" s="158">
        <f>SUM(I11:I28)</f>
        <v>0</v>
      </c>
      <c r="J29" s="156"/>
      <c r="K29" s="156"/>
      <c r="L29" s="159">
        <f>SUM(L11:L28)</f>
        <v>0</v>
      </c>
      <c r="N29" s="160"/>
      <c r="O29" s="187"/>
      <c r="P29" s="158">
        <f>SUM(P11:P28)</f>
        <v>0</v>
      </c>
      <c r="Q29" s="156"/>
      <c r="R29" s="157"/>
      <c r="S29" s="158">
        <f>SUM(S11:S28)</f>
        <v>0</v>
      </c>
      <c r="T29" s="156"/>
      <c r="U29" s="156"/>
      <c r="V29" s="159">
        <f>SUM(V11:V28)</f>
        <v>0</v>
      </c>
    </row>
    <row r="30" ht="16.5" thickBot="1" thickTop="1"/>
    <row r="31" spans="2:22" ht="21" customHeight="1" thickBot="1" thickTop="1">
      <c r="B31" s="348" t="s">
        <v>284</v>
      </c>
      <c r="C31" s="349"/>
      <c r="D31" s="349"/>
      <c r="E31" s="349"/>
      <c r="F31" s="349"/>
      <c r="G31" s="349"/>
      <c r="H31" s="349"/>
      <c r="I31" s="349"/>
      <c r="J31" s="349"/>
      <c r="K31" s="349"/>
      <c r="L31" s="350"/>
      <c r="N31" s="348" t="s">
        <v>247</v>
      </c>
      <c r="O31" s="349"/>
      <c r="P31" s="349"/>
      <c r="Q31" s="349"/>
      <c r="R31" s="349"/>
      <c r="S31" s="349"/>
      <c r="T31" s="349"/>
      <c r="U31" s="349"/>
      <c r="V31" s="350"/>
    </row>
    <row r="32" spans="2:22" ht="21" customHeight="1">
      <c r="B32" s="352" t="s">
        <v>241</v>
      </c>
      <c r="C32" s="354" t="s">
        <v>72</v>
      </c>
      <c r="D32" s="356" t="s">
        <v>29</v>
      </c>
      <c r="E32" s="356"/>
      <c r="F32" s="356"/>
      <c r="G32" s="357" t="s">
        <v>15</v>
      </c>
      <c r="H32" s="357"/>
      <c r="I32" s="357"/>
      <c r="J32" s="357" t="s">
        <v>16</v>
      </c>
      <c r="K32" s="358"/>
      <c r="L32" s="359"/>
      <c r="N32" s="370" t="s">
        <v>29</v>
      </c>
      <c r="O32" s="356"/>
      <c r="P32" s="356"/>
      <c r="Q32" s="357" t="s">
        <v>15</v>
      </c>
      <c r="R32" s="357"/>
      <c r="S32" s="357"/>
      <c r="T32" s="357" t="s">
        <v>16</v>
      </c>
      <c r="U32" s="358"/>
      <c r="V32" s="359"/>
    </row>
    <row r="33" spans="2:22" ht="15.75" thickBot="1">
      <c r="B33" s="353"/>
      <c r="C33" s="355"/>
      <c r="D33" s="254" t="s">
        <v>32</v>
      </c>
      <c r="E33" s="255" t="s">
        <v>43</v>
      </c>
      <c r="F33" s="256" t="s">
        <v>33</v>
      </c>
      <c r="G33" s="254" t="s">
        <v>32</v>
      </c>
      <c r="H33" s="300" t="s">
        <v>43</v>
      </c>
      <c r="I33" s="256" t="s">
        <v>33</v>
      </c>
      <c r="J33" s="254" t="s">
        <v>32</v>
      </c>
      <c r="K33" s="254" t="s">
        <v>43</v>
      </c>
      <c r="L33" s="257" t="s">
        <v>33</v>
      </c>
      <c r="N33" s="258" t="s">
        <v>32</v>
      </c>
      <c r="O33" s="255" t="s">
        <v>43</v>
      </c>
      <c r="P33" s="256" t="s">
        <v>33</v>
      </c>
      <c r="Q33" s="254" t="s">
        <v>32</v>
      </c>
      <c r="R33" s="255" t="s">
        <v>43</v>
      </c>
      <c r="S33" s="256" t="s">
        <v>33</v>
      </c>
      <c r="T33" s="254" t="s">
        <v>32</v>
      </c>
      <c r="U33" s="254" t="s">
        <v>43</v>
      </c>
      <c r="V33" s="257" t="s">
        <v>33</v>
      </c>
    </row>
    <row r="34" spans="2:22" ht="12" customHeight="1">
      <c r="B34" s="112" t="s">
        <v>175</v>
      </c>
      <c r="C34" s="113" t="s">
        <v>62</v>
      </c>
      <c r="D34" s="206">
        <v>0</v>
      </c>
      <c r="E34" s="167">
        <f>F29*0.035</f>
        <v>0</v>
      </c>
      <c r="F34" s="115">
        <f aca="true" t="shared" si="12" ref="F34:F45">D34*E34</f>
        <v>0</v>
      </c>
      <c r="G34" s="206">
        <v>0</v>
      </c>
      <c r="H34" s="167">
        <f>I29*0.035</f>
        <v>0</v>
      </c>
      <c r="I34" s="209">
        <f aca="true" t="shared" si="13" ref="I34:I45">G34*H34</f>
        <v>0</v>
      </c>
      <c r="J34" s="117">
        <f aca="true" t="shared" si="14" ref="J34:J45">D34+G34</f>
        <v>0</v>
      </c>
      <c r="K34" s="118" t="s">
        <v>17</v>
      </c>
      <c r="L34" s="119">
        <f aca="true" t="shared" si="15" ref="L34:L45">F34+I34</f>
        <v>0</v>
      </c>
      <c r="N34" s="212">
        <v>0</v>
      </c>
      <c r="O34" s="167">
        <f>P29*0.035</f>
        <v>0</v>
      </c>
      <c r="P34" s="115">
        <f aca="true" t="shared" si="16" ref="P34:P45">N34*O34</f>
        <v>0</v>
      </c>
      <c r="Q34" s="206">
        <v>0</v>
      </c>
      <c r="R34" s="167">
        <f>S29*0.035</f>
        <v>0</v>
      </c>
      <c r="S34" s="209">
        <f>Q34*R34</f>
        <v>0</v>
      </c>
      <c r="T34" s="117">
        <f aca="true" t="shared" si="17" ref="T34:T45">N34+Q34</f>
        <v>0</v>
      </c>
      <c r="U34" s="118" t="s">
        <v>17</v>
      </c>
      <c r="V34" s="119">
        <f aca="true" t="shared" si="18" ref="V34:V45">P34+S34</f>
        <v>0</v>
      </c>
    </row>
    <row r="35" spans="2:22" ht="12" customHeight="1">
      <c r="B35" s="112"/>
      <c r="C35" s="113" t="s">
        <v>63</v>
      </c>
      <c r="D35" s="117">
        <v>0</v>
      </c>
      <c r="E35" s="176">
        <v>50</v>
      </c>
      <c r="F35" s="115">
        <f t="shared" si="12"/>
        <v>0</v>
      </c>
      <c r="G35" s="206">
        <v>0</v>
      </c>
      <c r="H35" s="208">
        <v>0</v>
      </c>
      <c r="I35" s="209">
        <f>G35*H35</f>
        <v>0</v>
      </c>
      <c r="J35" s="117">
        <f t="shared" si="14"/>
        <v>0</v>
      </c>
      <c r="K35" s="118" t="s">
        <v>17</v>
      </c>
      <c r="L35" s="119">
        <f t="shared" si="15"/>
        <v>0</v>
      </c>
      <c r="N35" s="212">
        <v>0</v>
      </c>
      <c r="O35" s="176">
        <v>50</v>
      </c>
      <c r="P35" s="115">
        <f t="shared" si="16"/>
        <v>0</v>
      </c>
      <c r="Q35" s="206">
        <v>0</v>
      </c>
      <c r="R35" s="211">
        <v>0</v>
      </c>
      <c r="S35" s="209">
        <f>Q35*R35</f>
        <v>0</v>
      </c>
      <c r="T35" s="117">
        <f t="shared" si="17"/>
        <v>0</v>
      </c>
      <c r="U35" s="118" t="s">
        <v>17</v>
      </c>
      <c r="V35" s="119">
        <f t="shared" si="18"/>
        <v>0</v>
      </c>
    </row>
    <row r="36" spans="2:22" ht="12" customHeight="1">
      <c r="B36" s="112"/>
      <c r="C36" s="113" t="s">
        <v>64</v>
      </c>
      <c r="D36" s="117">
        <v>0</v>
      </c>
      <c r="E36" s="176">
        <v>50</v>
      </c>
      <c r="F36" s="115">
        <f t="shared" si="12"/>
        <v>0</v>
      </c>
      <c r="G36" s="206">
        <v>0</v>
      </c>
      <c r="H36" s="208">
        <v>0</v>
      </c>
      <c r="I36" s="209">
        <f t="shared" si="13"/>
        <v>0</v>
      </c>
      <c r="J36" s="117">
        <f t="shared" si="14"/>
        <v>0</v>
      </c>
      <c r="K36" s="118" t="s">
        <v>17</v>
      </c>
      <c r="L36" s="119">
        <f t="shared" si="15"/>
        <v>0</v>
      </c>
      <c r="N36" s="212">
        <v>0</v>
      </c>
      <c r="O36" s="176">
        <v>50</v>
      </c>
      <c r="P36" s="115">
        <f t="shared" si="16"/>
        <v>0</v>
      </c>
      <c r="Q36" s="206">
        <v>0</v>
      </c>
      <c r="R36" s="211">
        <v>0</v>
      </c>
      <c r="S36" s="209">
        <f aca="true" t="shared" si="19" ref="S36:S45">Q36*R36</f>
        <v>0</v>
      </c>
      <c r="T36" s="117">
        <f t="shared" si="17"/>
        <v>0</v>
      </c>
      <c r="U36" s="118" t="s">
        <v>17</v>
      </c>
      <c r="V36" s="119">
        <f t="shared" si="18"/>
        <v>0</v>
      </c>
    </row>
    <row r="37" spans="2:22" ht="12" customHeight="1">
      <c r="B37" s="112"/>
      <c r="C37" s="113" t="s">
        <v>5</v>
      </c>
      <c r="D37" s="117">
        <v>0</v>
      </c>
      <c r="E37" s="176">
        <v>64</v>
      </c>
      <c r="F37" s="115">
        <f t="shared" si="12"/>
        <v>0</v>
      </c>
      <c r="G37" s="206">
        <v>0</v>
      </c>
      <c r="H37" s="208">
        <v>0</v>
      </c>
      <c r="I37" s="209">
        <f t="shared" si="13"/>
        <v>0</v>
      </c>
      <c r="J37" s="117">
        <f t="shared" si="14"/>
        <v>0</v>
      </c>
      <c r="K37" s="118" t="s">
        <v>17</v>
      </c>
      <c r="L37" s="119">
        <f t="shared" si="15"/>
        <v>0</v>
      </c>
      <c r="N37" s="212">
        <v>0</v>
      </c>
      <c r="O37" s="176">
        <v>64</v>
      </c>
      <c r="P37" s="115">
        <f t="shared" si="16"/>
        <v>0</v>
      </c>
      <c r="Q37" s="206">
        <v>0</v>
      </c>
      <c r="R37" s="211">
        <v>0</v>
      </c>
      <c r="S37" s="209">
        <f t="shared" si="19"/>
        <v>0</v>
      </c>
      <c r="T37" s="117">
        <f t="shared" si="17"/>
        <v>0</v>
      </c>
      <c r="U37" s="118" t="s">
        <v>17</v>
      </c>
      <c r="V37" s="119">
        <f t="shared" si="18"/>
        <v>0</v>
      </c>
    </row>
    <row r="38" spans="2:22" ht="12" customHeight="1">
      <c r="B38" s="112" t="s">
        <v>176</v>
      </c>
      <c r="C38" s="113" t="s">
        <v>57</v>
      </c>
      <c r="D38" s="213">
        <v>0</v>
      </c>
      <c r="E38" s="167">
        <f>F29*0.2</f>
        <v>0</v>
      </c>
      <c r="F38" s="115">
        <f t="shared" si="12"/>
        <v>0</v>
      </c>
      <c r="G38" s="215">
        <v>0</v>
      </c>
      <c r="H38" s="167">
        <f>I29*0.2</f>
        <v>0</v>
      </c>
      <c r="I38" s="209">
        <f t="shared" si="13"/>
        <v>0</v>
      </c>
      <c r="J38" s="117">
        <f t="shared" si="14"/>
        <v>0</v>
      </c>
      <c r="K38" s="118" t="s">
        <v>17</v>
      </c>
      <c r="L38" s="119">
        <f t="shared" si="15"/>
        <v>0</v>
      </c>
      <c r="N38" s="216">
        <v>0</v>
      </c>
      <c r="O38" s="167">
        <f>P29*0.2</f>
        <v>0</v>
      </c>
      <c r="P38" s="115">
        <f t="shared" si="16"/>
        <v>0</v>
      </c>
      <c r="Q38" s="215">
        <v>0</v>
      </c>
      <c r="R38" s="167">
        <f>S29*0.2</f>
        <v>0</v>
      </c>
      <c r="S38" s="209">
        <f t="shared" si="19"/>
        <v>0</v>
      </c>
      <c r="T38" s="117">
        <f t="shared" si="17"/>
        <v>0</v>
      </c>
      <c r="U38" s="118" t="s">
        <v>17</v>
      </c>
      <c r="V38" s="119">
        <f t="shared" si="18"/>
        <v>0</v>
      </c>
    </row>
    <row r="39" spans="2:22" ht="12" customHeight="1">
      <c r="B39" s="112"/>
      <c r="C39" s="205" t="s">
        <v>55</v>
      </c>
      <c r="D39" s="213">
        <v>0</v>
      </c>
      <c r="E39" s="259">
        <v>0</v>
      </c>
      <c r="F39" s="115">
        <f t="shared" si="12"/>
        <v>0</v>
      </c>
      <c r="G39" s="215">
        <v>0</v>
      </c>
      <c r="H39" s="208">
        <v>0</v>
      </c>
      <c r="I39" s="209">
        <f t="shared" si="13"/>
        <v>0</v>
      </c>
      <c r="J39" s="117">
        <f t="shared" si="14"/>
        <v>0</v>
      </c>
      <c r="K39" s="118" t="s">
        <v>17</v>
      </c>
      <c r="L39" s="119">
        <f t="shared" si="15"/>
        <v>0</v>
      </c>
      <c r="N39" s="216">
        <v>0</v>
      </c>
      <c r="O39" s="259">
        <v>0</v>
      </c>
      <c r="P39" s="115">
        <f t="shared" si="16"/>
        <v>0</v>
      </c>
      <c r="Q39" s="215">
        <v>0</v>
      </c>
      <c r="R39" s="211">
        <v>0</v>
      </c>
      <c r="S39" s="209">
        <f t="shared" si="19"/>
        <v>0</v>
      </c>
      <c r="T39" s="117">
        <f t="shared" si="17"/>
        <v>0</v>
      </c>
      <c r="U39" s="118" t="s">
        <v>17</v>
      </c>
      <c r="V39" s="119">
        <f t="shared" si="18"/>
        <v>0</v>
      </c>
    </row>
    <row r="40" spans="2:22" ht="12" customHeight="1">
      <c r="B40" s="112"/>
      <c r="C40" s="113" t="s">
        <v>45</v>
      </c>
      <c r="D40" s="213">
        <v>0</v>
      </c>
      <c r="E40" s="167">
        <f>F29*0.069</f>
        <v>0</v>
      </c>
      <c r="F40" s="115">
        <f t="shared" si="12"/>
        <v>0</v>
      </c>
      <c r="G40" s="215">
        <v>0</v>
      </c>
      <c r="H40" s="167">
        <f>I29*0.069</f>
        <v>0</v>
      </c>
      <c r="I40" s="209">
        <f t="shared" si="13"/>
        <v>0</v>
      </c>
      <c r="J40" s="117">
        <f t="shared" si="14"/>
        <v>0</v>
      </c>
      <c r="K40" s="118" t="s">
        <v>17</v>
      </c>
      <c r="L40" s="119">
        <f t="shared" si="15"/>
        <v>0</v>
      </c>
      <c r="N40" s="216">
        <v>0</v>
      </c>
      <c r="O40" s="167">
        <f>P29*0.069</f>
        <v>0</v>
      </c>
      <c r="P40" s="115">
        <f t="shared" si="16"/>
        <v>0</v>
      </c>
      <c r="Q40" s="215">
        <v>0</v>
      </c>
      <c r="R40" s="167">
        <f>S29*0.069</f>
        <v>0</v>
      </c>
      <c r="S40" s="209">
        <f t="shared" si="19"/>
        <v>0</v>
      </c>
      <c r="T40" s="117">
        <f t="shared" si="17"/>
        <v>0</v>
      </c>
      <c r="U40" s="118" t="s">
        <v>17</v>
      </c>
      <c r="V40" s="119">
        <f t="shared" si="18"/>
        <v>0</v>
      </c>
    </row>
    <row r="41" spans="2:22" ht="12" customHeight="1">
      <c r="B41" s="112"/>
      <c r="C41" s="113" t="s">
        <v>68</v>
      </c>
      <c r="D41" s="213">
        <v>0</v>
      </c>
      <c r="E41" s="259">
        <v>200</v>
      </c>
      <c r="F41" s="115">
        <f t="shared" si="12"/>
        <v>0</v>
      </c>
      <c r="G41" s="215">
        <v>0</v>
      </c>
      <c r="H41" s="208">
        <v>0</v>
      </c>
      <c r="I41" s="209">
        <f t="shared" si="13"/>
        <v>0</v>
      </c>
      <c r="J41" s="117">
        <f t="shared" si="14"/>
        <v>0</v>
      </c>
      <c r="K41" s="118" t="s">
        <v>17</v>
      </c>
      <c r="L41" s="119">
        <f t="shared" si="15"/>
        <v>0</v>
      </c>
      <c r="N41" s="216">
        <v>0</v>
      </c>
      <c r="O41" s="259">
        <v>200</v>
      </c>
      <c r="P41" s="115">
        <f t="shared" si="16"/>
        <v>0</v>
      </c>
      <c r="Q41" s="215">
        <v>0</v>
      </c>
      <c r="R41" s="211">
        <v>0</v>
      </c>
      <c r="S41" s="209">
        <f t="shared" si="19"/>
        <v>0</v>
      </c>
      <c r="T41" s="117">
        <f t="shared" si="17"/>
        <v>0</v>
      </c>
      <c r="U41" s="118" t="s">
        <v>17</v>
      </c>
      <c r="V41" s="119">
        <f t="shared" si="18"/>
        <v>0</v>
      </c>
    </row>
    <row r="42" spans="2:22" ht="12" customHeight="1">
      <c r="B42" s="112"/>
      <c r="C42" s="113" t="s">
        <v>58</v>
      </c>
      <c r="D42" s="213">
        <v>0</v>
      </c>
      <c r="E42" s="259">
        <v>250</v>
      </c>
      <c r="F42" s="115">
        <f t="shared" si="12"/>
        <v>0</v>
      </c>
      <c r="G42" s="215">
        <v>0</v>
      </c>
      <c r="H42" s="208">
        <v>0</v>
      </c>
      <c r="I42" s="209">
        <f t="shared" si="13"/>
        <v>0</v>
      </c>
      <c r="J42" s="117">
        <f t="shared" si="14"/>
        <v>0</v>
      </c>
      <c r="K42" s="118" t="s">
        <v>17</v>
      </c>
      <c r="L42" s="119">
        <f t="shared" si="15"/>
        <v>0</v>
      </c>
      <c r="N42" s="216">
        <v>0</v>
      </c>
      <c r="O42" s="259">
        <v>250</v>
      </c>
      <c r="P42" s="115">
        <f t="shared" si="16"/>
        <v>0</v>
      </c>
      <c r="Q42" s="215">
        <v>0</v>
      </c>
      <c r="R42" s="211">
        <v>0</v>
      </c>
      <c r="S42" s="209">
        <f t="shared" si="19"/>
        <v>0</v>
      </c>
      <c r="T42" s="117">
        <f t="shared" si="17"/>
        <v>0</v>
      </c>
      <c r="U42" s="118" t="s">
        <v>17</v>
      </c>
      <c r="V42" s="119">
        <f t="shared" si="18"/>
        <v>0</v>
      </c>
    </row>
    <row r="43" spans="2:22" ht="12" customHeight="1">
      <c r="B43" s="112"/>
      <c r="C43" s="113" t="s">
        <v>37</v>
      </c>
      <c r="D43" s="213">
        <v>0</v>
      </c>
      <c r="E43" s="176">
        <v>120</v>
      </c>
      <c r="F43" s="115">
        <f t="shared" si="12"/>
        <v>0</v>
      </c>
      <c r="G43" s="215">
        <v>0</v>
      </c>
      <c r="H43" s="208">
        <v>0</v>
      </c>
      <c r="I43" s="209">
        <f t="shared" si="13"/>
        <v>0</v>
      </c>
      <c r="J43" s="117">
        <f t="shared" si="14"/>
        <v>0</v>
      </c>
      <c r="K43" s="118" t="s">
        <v>17</v>
      </c>
      <c r="L43" s="119">
        <f t="shared" si="15"/>
        <v>0</v>
      </c>
      <c r="N43" s="216">
        <v>0</v>
      </c>
      <c r="O43" s="176">
        <v>120</v>
      </c>
      <c r="P43" s="115">
        <f t="shared" si="16"/>
        <v>0</v>
      </c>
      <c r="Q43" s="215">
        <v>0</v>
      </c>
      <c r="R43" s="211">
        <v>0</v>
      </c>
      <c r="S43" s="209">
        <f t="shared" si="19"/>
        <v>0</v>
      </c>
      <c r="T43" s="117">
        <f t="shared" si="17"/>
        <v>0</v>
      </c>
      <c r="U43" s="118" t="s">
        <v>17</v>
      </c>
      <c r="V43" s="119">
        <f t="shared" si="18"/>
        <v>0</v>
      </c>
    </row>
    <row r="44" spans="2:22" ht="12" customHeight="1">
      <c r="B44" s="112"/>
      <c r="C44" s="113" t="s">
        <v>28</v>
      </c>
      <c r="D44" s="213">
        <v>0</v>
      </c>
      <c r="E44" s="176">
        <v>60</v>
      </c>
      <c r="F44" s="115">
        <f t="shared" si="12"/>
        <v>0</v>
      </c>
      <c r="G44" s="215">
        <v>0</v>
      </c>
      <c r="H44" s="208">
        <v>0</v>
      </c>
      <c r="I44" s="209">
        <f t="shared" si="13"/>
        <v>0</v>
      </c>
      <c r="J44" s="117">
        <f t="shared" si="14"/>
        <v>0</v>
      </c>
      <c r="K44" s="118" t="s">
        <v>17</v>
      </c>
      <c r="L44" s="119">
        <f t="shared" si="15"/>
        <v>0</v>
      </c>
      <c r="N44" s="216">
        <v>0</v>
      </c>
      <c r="O44" s="176">
        <v>60</v>
      </c>
      <c r="P44" s="115">
        <f t="shared" si="16"/>
        <v>0</v>
      </c>
      <c r="Q44" s="215">
        <v>0</v>
      </c>
      <c r="R44" s="211">
        <v>0</v>
      </c>
      <c r="S44" s="209">
        <f t="shared" si="19"/>
        <v>0</v>
      </c>
      <c r="T44" s="117">
        <f t="shared" si="17"/>
        <v>0</v>
      </c>
      <c r="U44" s="118" t="s">
        <v>17</v>
      </c>
      <c r="V44" s="119">
        <f t="shared" si="18"/>
        <v>0</v>
      </c>
    </row>
    <row r="45" spans="2:22" ht="12" customHeight="1">
      <c r="B45" s="112"/>
      <c r="C45" s="113" t="s">
        <v>66</v>
      </c>
      <c r="D45" s="213">
        <v>0</v>
      </c>
      <c r="E45" s="259">
        <v>100</v>
      </c>
      <c r="F45" s="115">
        <f t="shared" si="12"/>
        <v>0</v>
      </c>
      <c r="G45" s="215">
        <v>0</v>
      </c>
      <c r="H45" s="208">
        <v>0</v>
      </c>
      <c r="I45" s="209">
        <f t="shared" si="13"/>
        <v>0</v>
      </c>
      <c r="J45" s="117">
        <f t="shared" si="14"/>
        <v>0</v>
      </c>
      <c r="K45" s="118" t="s">
        <v>17</v>
      </c>
      <c r="L45" s="119">
        <f t="shared" si="15"/>
        <v>0</v>
      </c>
      <c r="N45" s="216">
        <v>0</v>
      </c>
      <c r="O45" s="259">
        <v>100</v>
      </c>
      <c r="P45" s="115">
        <f t="shared" si="16"/>
        <v>0</v>
      </c>
      <c r="Q45" s="215">
        <v>0</v>
      </c>
      <c r="R45" s="211">
        <v>0</v>
      </c>
      <c r="S45" s="209">
        <f t="shared" si="19"/>
        <v>0</v>
      </c>
      <c r="T45" s="117">
        <f t="shared" si="17"/>
        <v>0</v>
      </c>
      <c r="U45" s="118" t="s">
        <v>17</v>
      </c>
      <c r="V45" s="119">
        <f t="shared" si="18"/>
        <v>0</v>
      </c>
    </row>
    <row r="46" spans="2:22" ht="12" customHeight="1" thickBot="1">
      <c r="B46" s="112"/>
      <c r="C46" s="113"/>
      <c r="D46" s="230"/>
      <c r="E46" s="114"/>
      <c r="F46" s="209"/>
      <c r="G46" s="230"/>
      <c r="H46" s="231"/>
      <c r="I46" s="209"/>
      <c r="J46" s="230"/>
      <c r="K46" s="230"/>
      <c r="L46" s="119"/>
      <c r="N46" s="232"/>
      <c r="O46" s="114"/>
      <c r="P46" s="209"/>
      <c r="Q46" s="230"/>
      <c r="R46" s="114"/>
      <c r="S46" s="209"/>
      <c r="T46" s="230"/>
      <c r="U46" s="230"/>
      <c r="V46" s="119"/>
    </row>
    <row r="47" spans="2:22" ht="12" customHeight="1" thickBot="1">
      <c r="B47" s="261" t="s">
        <v>38</v>
      </c>
      <c r="C47" s="262"/>
      <c r="D47" s="263"/>
      <c r="E47" s="264"/>
      <c r="F47" s="265">
        <f>SUM(F34:F46)</f>
        <v>0</v>
      </c>
      <c r="G47" s="263"/>
      <c r="H47" s="266"/>
      <c r="I47" s="265">
        <f>SUM(I34:I46)</f>
        <v>0</v>
      </c>
      <c r="J47" s="263"/>
      <c r="K47" s="263"/>
      <c r="L47" s="267">
        <f>SUM(L34:L46)</f>
        <v>0</v>
      </c>
      <c r="N47" s="268"/>
      <c r="O47" s="264"/>
      <c r="P47" s="265">
        <f>SUM(P34:P46)</f>
        <v>0</v>
      </c>
      <c r="Q47" s="263"/>
      <c r="R47" s="264"/>
      <c r="S47" s="265">
        <f>SUM(S34:S46)</f>
        <v>0</v>
      </c>
      <c r="T47" s="263"/>
      <c r="U47" s="263"/>
      <c r="V47" s="267">
        <f>SUM(V34:V46)</f>
        <v>0</v>
      </c>
    </row>
    <row r="48" ht="16.5" thickBot="1" thickTop="1"/>
    <row r="49" spans="2:22" ht="16.5" thickBot="1" thickTop="1">
      <c r="B49" s="306" t="s">
        <v>285</v>
      </c>
      <c r="C49" s="307"/>
      <c r="D49" s="308"/>
      <c r="E49" s="309"/>
      <c r="F49" s="310">
        <f>F29+F47</f>
        <v>0</v>
      </c>
      <c r="G49" s="308"/>
      <c r="H49" s="309"/>
      <c r="I49" s="310">
        <f>I29+I47</f>
        <v>0</v>
      </c>
      <c r="J49" s="308"/>
      <c r="K49" s="308"/>
      <c r="L49" s="311">
        <f>L29+L47</f>
        <v>0</v>
      </c>
      <c r="N49" s="312"/>
      <c r="O49" s="313"/>
      <c r="P49" s="310">
        <f>P29+P47</f>
        <v>0</v>
      </c>
      <c r="Q49" s="308"/>
      <c r="R49" s="309"/>
      <c r="S49" s="310">
        <f>S29+S47</f>
        <v>0</v>
      </c>
      <c r="T49" s="308"/>
      <c r="U49" s="308"/>
      <c r="V49" s="311">
        <f>V29+V47</f>
        <v>0</v>
      </c>
    </row>
    <row r="50" ht="15.75" thickTop="1"/>
    <row r="51" ht="15">
      <c r="B51" s="9" t="s">
        <v>200</v>
      </c>
    </row>
    <row r="52" spans="1:23" s="164" customFormat="1" ht="15">
      <c r="A52" s="168"/>
      <c r="B52" s="7" t="s">
        <v>243</v>
      </c>
      <c r="C52" s="169"/>
      <c r="D52" s="169"/>
      <c r="E52" s="170"/>
      <c r="F52" s="169"/>
      <c r="G52" s="169"/>
      <c r="H52" s="170"/>
      <c r="I52" s="169"/>
      <c r="J52" s="169"/>
      <c r="K52" s="170"/>
      <c r="L52" s="161"/>
      <c r="M52" s="169"/>
      <c r="N52" s="169"/>
      <c r="O52" s="188"/>
      <c r="P52" s="169"/>
      <c r="Q52" s="169"/>
      <c r="R52" s="170"/>
      <c r="S52" s="169"/>
      <c r="T52" s="169"/>
      <c r="U52" s="170"/>
      <c r="W52" s="171"/>
    </row>
  </sheetData>
  <sheetProtection selectLockedCells="1"/>
  <mergeCells count="20">
    <mergeCell ref="B31:L31"/>
    <mergeCell ref="N31:V31"/>
    <mergeCell ref="B32:B33"/>
    <mergeCell ref="C32:C33"/>
    <mergeCell ref="D32:F32"/>
    <mergeCell ref="G32:I32"/>
    <mergeCell ref="J32:L32"/>
    <mergeCell ref="N32:P32"/>
    <mergeCell ref="Q32:S32"/>
    <mergeCell ref="T32:V32"/>
    <mergeCell ref="B7:L7"/>
    <mergeCell ref="N7:V7"/>
    <mergeCell ref="B8:B9"/>
    <mergeCell ref="C8:C9"/>
    <mergeCell ref="D8:F8"/>
    <mergeCell ref="G8:I8"/>
    <mergeCell ref="J8:L8"/>
    <mergeCell ref="N8:P8"/>
    <mergeCell ref="Q8:S8"/>
    <mergeCell ref="T8:V8"/>
  </mergeCells>
  <printOptions/>
  <pageMargins left="0.75" right="0.53" top="1" bottom="0.37" header="0.5" footer="0.5"/>
  <pageSetup horizontalDpi="600" verticalDpi="600" orientation="portrait" scale="59" r:id="rId1"/>
  <headerFooter alignWithMargins="0">
    <oddHeader>&amp;R&amp;"Trebuchet MS,Regular"&amp;12 &amp;K0000005000 Compilation of Space</oddHeader>
    <oddFooter>&amp;L&amp;"Trebuchet MS,Regular"&amp;9&amp;K000000Connecticut School Construction Standards and Guidelines &amp;"Arial,Regular"&amp;10
September 22, 2016&amp;R&amp;"Trebuchet MS,Regular"&amp;9&amp;K000000&amp;P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E24:E24"/>
  <sheetViews>
    <sheetView defaultGridColor="0" zoomScale="115" zoomScaleNormal="115" zoomScalePageLayoutView="0" colorId="22" workbookViewId="0" topLeftCell="A1">
      <selection activeCell="C16" sqref="C16"/>
    </sheetView>
  </sheetViews>
  <sheetFormatPr defaultColWidth="8.8515625" defaultRowHeight="12.75"/>
  <cols>
    <col min="1" max="1" width="2.421875" style="65" customWidth="1"/>
    <col min="2" max="2" width="14.28125" style="92" customWidth="1"/>
    <col min="3" max="3" width="25.8515625" style="65" customWidth="1"/>
    <col min="4" max="4" width="3.140625" style="73" customWidth="1"/>
    <col min="5" max="5" width="6.421875" style="19" bestFit="1" customWidth="1"/>
    <col min="6" max="6" width="6.7109375" style="19" customWidth="1"/>
    <col min="7" max="7" width="3.7109375" style="73" customWidth="1"/>
    <col min="8" max="8" width="5.8515625" style="19" customWidth="1"/>
    <col min="9" max="9" width="6.7109375" style="19" customWidth="1"/>
    <col min="10" max="10" width="3.7109375" style="73" customWidth="1"/>
    <col min="11" max="11" width="6.7109375" style="73" customWidth="1"/>
    <col min="12" max="12" width="6.8515625" style="19" customWidth="1"/>
    <col min="13" max="13" width="4.00390625" style="65" customWidth="1"/>
    <col min="14" max="14" width="3.8515625" style="73" customWidth="1"/>
    <col min="15" max="15" width="10.00390625" style="92" customWidth="1"/>
    <col min="16" max="16" width="6.8515625" style="19" customWidth="1"/>
    <col min="17" max="17" width="3.7109375" style="73" customWidth="1"/>
    <col min="18" max="18" width="6.8515625" style="19" customWidth="1"/>
    <col min="19" max="19" width="6.7109375" style="19" customWidth="1"/>
    <col min="20" max="20" width="3.7109375" style="73" customWidth="1"/>
    <col min="21" max="21" width="6.7109375" style="73" customWidth="1"/>
    <col min="22" max="22" width="6.8515625" style="19" customWidth="1"/>
    <col min="23" max="16384" width="8.8515625" style="65" customWidth="1"/>
  </cols>
  <sheetData>
    <row r="24" ht="15">
      <c r="E24" s="19" t="s">
        <v>286</v>
      </c>
    </row>
  </sheetData>
  <sheetProtection selectLockedCells="1"/>
  <printOptions/>
  <pageMargins left="0.75" right="0.53" top="1" bottom="0.37" header="0.5" footer="0.5"/>
  <pageSetup horizontalDpi="600" verticalDpi="600" orientation="portrait" scale="59"/>
  <headerFooter alignWithMargins="0">
    <oddHeader>&amp;R&amp;"Trebuchet MS,Regular"&amp;12 &amp;K0000005000 Compilation of Space</oddHeader>
    <oddFooter>&amp;L&amp;"Trebuchet MS,Regular"&amp;9&amp;K000000Connecticut School Construction Standards and Guidelines &amp;"Arial,Regular"&amp;10
September 22, 2016&amp;R&amp;"Trebuchet MS,Regular"&amp;9&amp;K000000&amp;P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Fanning/Howey Associates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Elementary School Bracketing Sheet (POR)</dc:title>
  <dc:subject>OSFC - OSDM - CH2</dc:subject>
  <dc:creator>rclefeld</dc:creator>
  <cp:keywords/>
  <dc:description/>
  <cp:lastModifiedBy>Celmer, Bob</cp:lastModifiedBy>
  <cp:lastPrinted>2017-01-19T13:18:28Z</cp:lastPrinted>
  <dcterms:created xsi:type="dcterms:W3CDTF">1997-10-10T22:41:56Z</dcterms:created>
  <dcterms:modified xsi:type="dcterms:W3CDTF">2019-05-14T17:44:33Z</dcterms:modified>
  <cp:category>Section 2100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">
    <vt:lpwstr>Ohio School Facilities Commission</vt:lpwstr>
  </property>
  <property fmtid="{D5CDD505-2E9C-101B-9397-08002B2CF9AE}" pid="3" name="Document number">
    <vt:i4>2100</vt:i4>
  </property>
</Properties>
</file>