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681"/>
  </bookViews>
  <sheets>
    <sheet name="Selection Program" sheetId="10" r:id="rId1"/>
    <sheet name="Table Template" sheetId="14" r:id="rId2"/>
    <sheet name="Designer Guidance Document" sheetId="16" state="hidden" r:id="rId3"/>
    <sheet name="Back Up" sheetId="19" state="hidden" r:id="rId4"/>
    <sheet name="Silicoflex Sizing with Skews" sheetId="11" state="hidden" r:id="rId5"/>
  </sheets>
  <calcPr calcId="162913"/>
</workbook>
</file>

<file path=xl/calcChain.xml><?xml version="1.0" encoding="utf-8"?>
<calcChain xmlns="http://schemas.openxmlformats.org/spreadsheetml/2006/main">
  <c r="G11" i="10" l="1"/>
  <c r="G10" i="10"/>
  <c r="E12" i="10"/>
  <c r="G12" i="10" s="1"/>
  <c r="E11" i="10"/>
  <c r="E10" i="10"/>
  <c r="E9" i="10"/>
  <c r="L35" i="10"/>
  <c r="L27" i="10"/>
  <c r="G42" i="10"/>
  <c r="G41" i="10"/>
  <c r="G28" i="10"/>
  <c r="E42" i="10"/>
  <c r="E41" i="10"/>
  <c r="E40" i="10"/>
  <c r="G40" i="10" s="1"/>
  <c r="E39" i="10"/>
  <c r="G39" i="10" s="1"/>
  <c r="E38" i="10"/>
  <c r="G38" i="10" s="1"/>
  <c r="E37" i="10"/>
  <c r="G37" i="10" s="1"/>
  <c r="E36" i="10"/>
  <c r="G36" i="10" s="1"/>
  <c r="E35" i="10"/>
  <c r="G35" i="10" s="1"/>
  <c r="E34" i="10"/>
  <c r="G34" i="10" s="1"/>
  <c r="E33" i="10"/>
  <c r="G33" i="10" s="1"/>
  <c r="E32" i="10"/>
  <c r="G32" i="10" s="1"/>
  <c r="E31" i="10"/>
  <c r="G31" i="10" s="1"/>
  <c r="E30" i="10"/>
  <c r="G30" i="10" s="1"/>
  <c r="E29" i="10"/>
  <c r="G29" i="10" s="1"/>
  <c r="E28" i="10"/>
  <c r="E27" i="10"/>
  <c r="G27" i="10" s="1"/>
  <c r="G26" i="10"/>
  <c r="I26" i="10" s="1"/>
  <c r="G24" i="10"/>
  <c r="H24" i="10"/>
  <c r="E26" i="10"/>
  <c r="E25" i="10"/>
  <c r="G25" i="10"/>
  <c r="E24" i="10"/>
  <c r="H26" i="10" l="1"/>
  <c r="G9" i="10"/>
  <c r="H9" i="10" s="1"/>
  <c r="L10" i="10"/>
  <c r="K10" i="10"/>
  <c r="M10" i="10" s="1"/>
  <c r="J10" i="10"/>
  <c r="I10" i="10"/>
  <c r="H10" i="10"/>
  <c r="L11" i="10"/>
  <c r="K11" i="10"/>
  <c r="M11" i="10" s="1"/>
  <c r="H11" i="10"/>
  <c r="J11" i="10"/>
  <c r="I11" i="10"/>
  <c r="L12" i="10"/>
  <c r="K12" i="10"/>
  <c r="M12" i="10" s="1"/>
  <c r="J12" i="10"/>
  <c r="I12" i="10"/>
  <c r="H12" i="10"/>
  <c r="I32" i="10"/>
  <c r="L32" i="10"/>
  <c r="J32" i="10"/>
  <c r="K32" i="10"/>
  <c r="M32" i="10" s="1"/>
  <c r="I40" i="10"/>
  <c r="L40" i="10"/>
  <c r="J40" i="10"/>
  <c r="K40" i="10"/>
  <c r="M40" i="10" s="1"/>
  <c r="I33" i="10"/>
  <c r="L33" i="10"/>
  <c r="J33" i="10"/>
  <c r="K33" i="10"/>
  <c r="M33" i="10" s="1"/>
  <c r="I34" i="10"/>
  <c r="J34" i="10"/>
  <c r="K34" i="10"/>
  <c r="M34" i="10" s="1"/>
  <c r="L34" i="10"/>
  <c r="I41" i="10"/>
  <c r="L41" i="10"/>
  <c r="J41" i="10"/>
  <c r="K41" i="10"/>
  <c r="M41" i="10" s="1"/>
  <c r="I42" i="10"/>
  <c r="K42" i="10"/>
  <c r="M42" i="10" s="1"/>
  <c r="J42" i="10"/>
  <c r="L42" i="10"/>
  <c r="I30" i="10"/>
  <c r="K30" i="10"/>
  <c r="M30" i="10" s="1"/>
  <c r="J30" i="10"/>
  <c r="L30" i="10"/>
  <c r="I38" i="10"/>
  <c r="K38" i="10"/>
  <c r="M38" i="10" s="1"/>
  <c r="J38" i="10"/>
  <c r="L38" i="10"/>
  <c r="I24" i="10"/>
  <c r="L24" i="10"/>
  <c r="I31" i="10"/>
  <c r="K31" i="10"/>
  <c r="M31" i="10" s="1"/>
  <c r="J31" i="10"/>
  <c r="L31" i="10"/>
  <c r="I39" i="10"/>
  <c r="K39" i="10"/>
  <c r="M39" i="10" s="1"/>
  <c r="J39" i="10"/>
  <c r="L39" i="10"/>
  <c r="I28" i="10"/>
  <c r="K28" i="10"/>
  <c r="M28" i="10" s="1"/>
  <c r="J28" i="10"/>
  <c r="L28" i="10"/>
  <c r="H25" i="10"/>
  <c r="L25" i="10"/>
  <c r="J25" i="10"/>
  <c r="K25" i="10"/>
  <c r="M25" i="10" s="1"/>
  <c r="I27" i="10"/>
  <c r="K27" i="10"/>
  <c r="M27" i="10" s="1"/>
  <c r="J27" i="10"/>
  <c r="I35" i="10"/>
  <c r="K35" i="10"/>
  <c r="M35" i="10" s="1"/>
  <c r="J35" i="10"/>
  <c r="I36" i="10"/>
  <c r="K36" i="10"/>
  <c r="M36" i="10" s="1"/>
  <c r="J36" i="10"/>
  <c r="L36" i="10"/>
  <c r="I29" i="10"/>
  <c r="K29" i="10"/>
  <c r="M29" i="10" s="1"/>
  <c r="J29" i="10"/>
  <c r="L29" i="10"/>
  <c r="I37" i="10"/>
  <c r="K37" i="10"/>
  <c r="M37" i="10" s="1"/>
  <c r="J37" i="10"/>
  <c r="L37" i="10"/>
  <c r="L26" i="10"/>
  <c r="H33" i="10"/>
  <c r="H41" i="10"/>
  <c r="H34" i="10"/>
  <c r="H42" i="10"/>
  <c r="H27" i="10"/>
  <c r="H35" i="10"/>
  <c r="H28" i="10"/>
  <c r="H36" i="10"/>
  <c r="H29" i="10"/>
  <c r="H37" i="10"/>
  <c r="H30" i="10"/>
  <c r="H38" i="10"/>
  <c r="H31" i="10"/>
  <c r="H39" i="10"/>
  <c r="H32" i="10"/>
  <c r="H40" i="10"/>
  <c r="K26" i="10"/>
  <c r="M26" i="10" s="1"/>
  <c r="J26" i="10"/>
  <c r="I25" i="10"/>
  <c r="K24" i="10"/>
  <c r="M24" i="10" s="1"/>
  <c r="J24" i="10"/>
  <c r="K9" i="10" l="1"/>
  <c r="M9" i="10" s="1"/>
  <c r="L9" i="10"/>
  <c r="I9" i="10"/>
  <c r="J9" i="10"/>
  <c r="E45" i="10"/>
  <c r="G45" i="10" s="1"/>
  <c r="L45" i="10" s="1"/>
  <c r="S20" i="11" l="1"/>
  <c r="S19" i="11"/>
  <c r="S18" i="11"/>
  <c r="S17" i="11"/>
  <c r="S16" i="11"/>
  <c r="R20" i="11"/>
  <c r="R19" i="11"/>
  <c r="R18" i="11"/>
  <c r="R17" i="11"/>
  <c r="R16" i="11"/>
  <c r="S30" i="11"/>
  <c r="S29" i="11"/>
  <c r="S28" i="11"/>
  <c r="S27" i="11"/>
  <c r="S31" i="11"/>
  <c r="R31" i="11"/>
  <c r="R30" i="11"/>
  <c r="R29" i="11"/>
  <c r="R28" i="11"/>
  <c r="R27" i="11"/>
  <c r="E22" i="10" l="1"/>
  <c r="G22" i="10" s="1"/>
  <c r="E21" i="10"/>
  <c r="G21" i="10" s="1"/>
  <c r="E49" i="10"/>
  <c r="G49" i="10" s="1"/>
  <c r="L49" i="10" s="1"/>
  <c r="E48" i="10"/>
  <c r="G48" i="10" s="1"/>
  <c r="L48" i="10" s="1"/>
  <c r="E47" i="10"/>
  <c r="G47" i="10" s="1"/>
  <c r="L47" i="10" s="1"/>
  <c r="E46" i="10"/>
  <c r="G46" i="10" s="1"/>
  <c r="L46" i="10" s="1"/>
  <c r="E44" i="10"/>
  <c r="G44" i="10" s="1"/>
  <c r="L44" i="10" s="1"/>
  <c r="E43" i="10"/>
  <c r="G43" i="10" s="1"/>
  <c r="L43" i="10" s="1"/>
  <c r="E23" i="10"/>
  <c r="G23" i="10" s="1"/>
  <c r="H23" i="10" s="1"/>
  <c r="E20" i="10"/>
  <c r="G20" i="10" s="1"/>
  <c r="E19" i="10"/>
  <c r="G19" i="10" s="1"/>
  <c r="E18" i="10"/>
  <c r="G18" i="10" s="1"/>
  <c r="E17" i="10"/>
  <c r="G17" i="10" s="1"/>
  <c r="E16" i="10"/>
  <c r="G16" i="10" s="1"/>
  <c r="E15" i="10"/>
  <c r="G15" i="10" s="1"/>
  <c r="E14" i="10"/>
  <c r="G14" i="10" s="1"/>
  <c r="J14" i="10" s="1"/>
  <c r="I23" i="10" l="1"/>
  <c r="L18" i="10"/>
  <c r="L19" i="10"/>
  <c r="L20" i="10"/>
  <c r="L21" i="10"/>
  <c r="J19" i="10"/>
  <c r="L23" i="10"/>
  <c r="L22" i="10"/>
  <c r="J20" i="10"/>
  <c r="L14" i="10"/>
  <c r="I14" i="10"/>
  <c r="J21" i="10"/>
  <c r="L15" i="10"/>
  <c r="I15" i="10"/>
  <c r="J22" i="10"/>
  <c r="L16" i="10"/>
  <c r="I16" i="10"/>
  <c r="H15" i="10"/>
  <c r="L17" i="10"/>
  <c r="I22" i="10"/>
  <c r="H16" i="10"/>
  <c r="K18" i="10"/>
  <c r="M18" i="10" s="1"/>
  <c r="K19" i="10"/>
  <c r="M19" i="10" s="1"/>
  <c r="H17" i="10"/>
  <c r="I17" i="10"/>
  <c r="K20" i="10"/>
  <c r="M20" i="10" s="1"/>
  <c r="H18" i="10"/>
  <c r="I18" i="10"/>
  <c r="J15" i="10"/>
  <c r="J23" i="10"/>
  <c r="K21" i="10"/>
  <c r="M21" i="10" s="1"/>
  <c r="H19" i="10"/>
  <c r="I19" i="10"/>
  <c r="J16" i="10"/>
  <c r="K14" i="10"/>
  <c r="M14" i="10" s="1"/>
  <c r="K22" i="10"/>
  <c r="M22" i="10" s="1"/>
  <c r="H20" i="10"/>
  <c r="I20" i="10"/>
  <c r="J17" i="10"/>
  <c r="K15" i="10"/>
  <c r="M15" i="10" s="1"/>
  <c r="K23" i="10"/>
  <c r="M23" i="10" s="1"/>
  <c r="H21" i="10"/>
  <c r="I21" i="10"/>
  <c r="J18" i="10"/>
  <c r="K16" i="10"/>
  <c r="M16" i="10" s="1"/>
  <c r="H14" i="10"/>
  <c r="H22" i="10"/>
  <c r="K17" i="10"/>
  <c r="M17" i="10" s="1"/>
  <c r="K45" i="10"/>
  <c r="M45" i="10" s="1"/>
  <c r="I49" i="10"/>
  <c r="J48" i="10"/>
  <c r="J47" i="10"/>
  <c r="H46" i="10"/>
  <c r="J44" i="10"/>
  <c r="I43" i="10"/>
  <c r="J49" i="10"/>
  <c r="H49" i="10"/>
  <c r="K49" i="10"/>
  <c r="M49" i="10" s="1"/>
  <c r="K43" i="10"/>
  <c r="M43" i="10" s="1"/>
  <c r="I46" i="10"/>
  <c r="K46" i="10"/>
  <c r="M46" i="10" s="1"/>
  <c r="J46" i="10"/>
  <c r="I44" i="10"/>
  <c r="H44" i="10"/>
  <c r="K44" i="10"/>
  <c r="M44" i="10" s="1"/>
  <c r="H43" i="10"/>
  <c r="J43" i="10"/>
  <c r="H48" i="10"/>
  <c r="K48" i="10"/>
  <c r="M48" i="10" s="1"/>
  <c r="I48" i="10"/>
  <c r="K47" i="10"/>
  <c r="M47" i="10" s="1"/>
  <c r="I47" i="10"/>
  <c r="H47" i="10"/>
  <c r="H45" i="10"/>
  <c r="I45" i="10"/>
  <c r="J45" i="10"/>
  <c r="E13" i="10" l="1"/>
  <c r="G13" i="10" s="1"/>
  <c r="L13" i="10" s="1"/>
  <c r="K13" i="10" l="1"/>
  <c r="M13" i="10" s="1"/>
  <c r="I13" i="10"/>
  <c r="J13" i="10"/>
  <c r="H13" i="10"/>
</calcChain>
</file>

<file path=xl/sharedStrings.xml><?xml version="1.0" encoding="utf-8"?>
<sst xmlns="http://schemas.openxmlformats.org/spreadsheetml/2006/main" count="350" uniqueCount="201">
  <si>
    <t>EMSEAL</t>
  </si>
  <si>
    <t>BEJS - 0400</t>
  </si>
  <si>
    <t>Silicoflex</t>
  </si>
  <si>
    <t>SF500</t>
  </si>
  <si>
    <t>Min. Install</t>
  </si>
  <si>
    <t>SF400</t>
  </si>
  <si>
    <t>Max. Install</t>
  </si>
  <si>
    <t>V-400</t>
  </si>
  <si>
    <t>V-Seal</t>
  </si>
  <si>
    <t>V-500</t>
  </si>
  <si>
    <t>BEJS - 0200</t>
  </si>
  <si>
    <t>SF225</t>
  </si>
  <si>
    <t>V-300</t>
  </si>
  <si>
    <t>SF325</t>
  </si>
  <si>
    <t>BEJS - 0375</t>
  </si>
  <si>
    <t>BEJS - 0350</t>
  </si>
  <si>
    <t>BEJS - 0325</t>
  </si>
  <si>
    <t>BEJS - 0225</t>
  </si>
  <si>
    <t>BEJS - 0250</t>
  </si>
  <si>
    <t>of Shelf</t>
  </si>
  <si>
    <t>Recomm.</t>
  </si>
  <si>
    <t>Mfr.</t>
  </si>
  <si>
    <t>Mfr. Recom.</t>
  </si>
  <si>
    <t>BEJS - 0300</t>
  </si>
  <si>
    <t>Deck Jt.</t>
  </si>
  <si>
    <t xml:space="preserve">Installation </t>
  </si>
  <si>
    <t>BEJS - 0275</t>
  </si>
  <si>
    <t>BEJS - 0150</t>
  </si>
  <si>
    <t>BEJS - 0175</t>
  </si>
  <si>
    <t>B</t>
  </si>
  <si>
    <t>A</t>
  </si>
  <si>
    <t>C</t>
  </si>
  <si>
    <t>D</t>
  </si>
  <si>
    <t>a</t>
  </si>
  <si>
    <t>b</t>
  </si>
  <si>
    <t>d</t>
  </si>
  <si>
    <t>Manufacturer Recommendations</t>
  </si>
  <si>
    <t>c</t>
  </si>
  <si>
    <t>Min.</t>
  </si>
  <si>
    <t>Bridge Deck</t>
  </si>
  <si>
    <t>Min. Gap"</t>
  </si>
  <si>
    <t>Width"</t>
  </si>
  <si>
    <t>Max. Gap"</t>
  </si>
  <si>
    <t>Depth"</t>
  </si>
  <si>
    <t>Shelf</t>
  </si>
  <si>
    <t>(inches)</t>
  </si>
  <si>
    <t>Thermal Movement Range (TMR) is measured in the direction of expansion and contraction.  In the table above, this is assumed to be parallel to the direction of travel.</t>
  </si>
  <si>
    <t>Skew is measured from a line perpendicular to the direction of travel.</t>
  </si>
  <si>
    <t>Joint Location:</t>
  </si>
  <si>
    <t>JOINT SELECTION TABLE</t>
  </si>
  <si>
    <t>All deck joint gaps shall be in compliance with Manufacturer recommended minimums and maximums, as shown in the table above.  Should a cell in the Table become highlighted in red</t>
  </si>
  <si>
    <t>Abutment No. 1</t>
  </si>
  <si>
    <t>Factor * TMR</t>
  </si>
  <si>
    <t>&lt;= 4"?</t>
  </si>
  <si>
    <t>Deck joint gap, W, is measured along the direction of travel.  AASHTO LRFD Bridge Design Specifications, Art. 14.5.3.2 - Design Movements limits W to 4 inches.</t>
  </si>
  <si>
    <r>
      <t>40</t>
    </r>
    <r>
      <rPr>
        <vertAlign val="superscript"/>
        <sz val="11"/>
        <color theme="1"/>
        <rFont val="Calibri"/>
        <family val="2"/>
        <scheme val="minor"/>
      </rPr>
      <t>o</t>
    </r>
    <r>
      <rPr>
        <sz val="11"/>
        <color theme="1"/>
        <rFont val="Calibri"/>
        <family val="2"/>
        <scheme val="minor"/>
      </rPr>
      <t xml:space="preserve"> F.</t>
    </r>
  </si>
  <si>
    <r>
      <t>50</t>
    </r>
    <r>
      <rPr>
        <vertAlign val="superscript"/>
        <sz val="11"/>
        <color theme="1"/>
        <rFont val="Calibri"/>
        <family val="2"/>
        <scheme val="minor"/>
      </rPr>
      <t>o</t>
    </r>
    <r>
      <rPr>
        <sz val="11"/>
        <color theme="1"/>
        <rFont val="Calibri"/>
        <family val="2"/>
        <scheme val="minor"/>
      </rPr>
      <t xml:space="preserve"> F.</t>
    </r>
  </si>
  <si>
    <r>
      <t>60</t>
    </r>
    <r>
      <rPr>
        <vertAlign val="superscript"/>
        <sz val="11"/>
        <color theme="1"/>
        <rFont val="Calibri"/>
        <family val="2"/>
        <scheme val="minor"/>
      </rPr>
      <t>o</t>
    </r>
    <r>
      <rPr>
        <sz val="11"/>
        <color theme="1"/>
        <rFont val="Calibri"/>
        <family val="2"/>
        <scheme val="minor"/>
      </rPr>
      <t xml:space="preserve"> F.</t>
    </r>
  </si>
  <si>
    <r>
      <t>70</t>
    </r>
    <r>
      <rPr>
        <vertAlign val="superscript"/>
        <sz val="11"/>
        <color theme="1"/>
        <rFont val="Calibri"/>
        <family val="2"/>
        <scheme val="minor"/>
      </rPr>
      <t>o</t>
    </r>
    <r>
      <rPr>
        <sz val="11"/>
        <color theme="1"/>
        <rFont val="Calibri"/>
        <family val="2"/>
        <scheme val="minor"/>
      </rPr>
      <t xml:space="preserve"> F.</t>
    </r>
  </si>
  <si>
    <r>
      <t>80</t>
    </r>
    <r>
      <rPr>
        <vertAlign val="superscript"/>
        <sz val="11"/>
        <color theme="1"/>
        <rFont val="Calibri"/>
        <family val="2"/>
        <scheme val="minor"/>
      </rPr>
      <t>o</t>
    </r>
    <r>
      <rPr>
        <sz val="11"/>
        <color theme="1"/>
        <rFont val="Calibri"/>
        <family val="2"/>
        <scheme val="minor"/>
      </rPr>
      <t xml:space="preserve"> F.</t>
    </r>
  </si>
  <si>
    <t>(INCHES)</t>
  </si>
  <si>
    <t>WIDTH OF</t>
  </si>
  <si>
    <t>SHELF</t>
  </si>
  <si>
    <t>MINIMUM</t>
  </si>
  <si>
    <t>MFR. RECOMMENDED</t>
  </si>
  <si>
    <t>DECK JOINT GAP, "J"</t>
  </si>
  <si>
    <t>AT INSTALLATION</t>
  </si>
  <si>
    <t>PRODUCT</t>
  </si>
  <si>
    <t>MOVEMENT</t>
  </si>
  <si>
    <t>NOMINAL</t>
  </si>
  <si>
    <t>CAPACITY</t>
  </si>
  <si>
    <t>SILICOFLEX</t>
  </si>
  <si>
    <t>V-SEAL</t>
  </si>
  <si>
    <t>DECK EXPANSION JOINT</t>
  </si>
  <si>
    <t>PARAPET EXPANSION JOINT</t>
  </si>
  <si>
    <t>SIDEWALK EXPANSION JOINT</t>
  </si>
  <si>
    <t>THERMAL MOVEMENT RANGE:</t>
  </si>
  <si>
    <t>SKEW:</t>
  </si>
  <si>
    <t>DESCRIPTION OF JOINT LOCATION:</t>
  </si>
  <si>
    <t>E.G. "ABUTMENT NO. 1"</t>
  </si>
  <si>
    <t>E.G. "   3 INCHES   "</t>
  </si>
  <si>
    <t xml:space="preserve">DECK JOINT GAP </t>
  </si>
  <si>
    <t>G</t>
  </si>
  <si>
    <t>BRIDGE DECK GAP</t>
  </si>
  <si>
    <r>
      <t>AT 110</t>
    </r>
    <r>
      <rPr>
        <vertAlign val="superscript"/>
        <sz val="11"/>
        <color theme="1"/>
        <rFont val="Calibri"/>
        <family val="2"/>
        <scheme val="minor"/>
      </rPr>
      <t>o</t>
    </r>
    <r>
      <rPr>
        <sz val="11"/>
        <color theme="1"/>
        <rFont val="Calibri"/>
        <family val="2"/>
        <scheme val="minor"/>
      </rPr>
      <t xml:space="preserve"> F.</t>
    </r>
  </si>
  <si>
    <r>
      <t>J_min, AT 110</t>
    </r>
    <r>
      <rPr>
        <vertAlign val="superscript"/>
        <sz val="11"/>
        <color theme="1"/>
        <rFont val="Calibri"/>
        <family val="2"/>
        <scheme val="minor"/>
      </rPr>
      <t>o</t>
    </r>
    <r>
      <rPr>
        <sz val="11"/>
        <color theme="1"/>
        <rFont val="Calibri"/>
        <family val="2"/>
        <scheme val="minor"/>
      </rPr>
      <t xml:space="preserve"> F.</t>
    </r>
  </si>
  <si>
    <t>BEJS</t>
  </si>
  <si>
    <t>SF</t>
  </si>
  <si>
    <t>V-</t>
  </si>
  <si>
    <t>Proposed</t>
  </si>
  <si>
    <r>
      <rPr>
        <vertAlign val="superscript"/>
        <sz val="11"/>
        <color theme="1"/>
        <rFont val="Calibri"/>
        <family val="2"/>
        <scheme val="minor"/>
      </rPr>
      <t>1</t>
    </r>
    <r>
      <rPr>
        <sz val="11"/>
        <color theme="1"/>
        <rFont val="Calibri"/>
        <family val="2"/>
        <scheme val="minor"/>
      </rPr>
      <t>TMR =</t>
    </r>
  </si>
  <si>
    <r>
      <rPr>
        <vertAlign val="superscript"/>
        <sz val="11"/>
        <color theme="1"/>
        <rFont val="Calibri"/>
        <family val="2"/>
        <scheme val="minor"/>
      </rPr>
      <t>4</t>
    </r>
    <r>
      <rPr>
        <sz val="11"/>
        <color theme="1"/>
        <rFont val="Calibri"/>
        <family val="2"/>
        <scheme val="minor"/>
      </rPr>
      <t>Skew =</t>
    </r>
  </si>
  <si>
    <r>
      <t>The Joint Selection Program calculates a minimum shelf width.  Since this width is half of the  manufacturer-recommended joint opening (at -10</t>
    </r>
    <r>
      <rPr>
        <vertAlign val="superscript"/>
        <sz val="11"/>
        <color theme="1"/>
        <rFont val="Calibri"/>
        <family val="2"/>
        <scheme val="minor"/>
      </rPr>
      <t>o</t>
    </r>
    <r>
      <rPr>
        <sz val="11"/>
        <color theme="1"/>
        <rFont val="Calibri"/>
        <family val="2"/>
        <scheme val="minor"/>
      </rPr>
      <t xml:space="preserve"> F), the gland would not crush if the deck ends were to touch.  There may be a need to increase the shelf width to a value greater than the minimum.  For example, when the bridge deck gap between existing deck ends is smaller than desired, the shelf width could be increased to accommodate the minimum gap at installation.  The plan details currently show a reconstructed deck end that is flush with the existing deck end.  So the only way to increase the deck joint gap is to increase the proposed shelf width.  The spreadsheet allows the Designer to overwrite the minimum shelf width values with a larger value (yellow-highlighted cells).  The spreadsheet uses the values in the yellow cells to compute the deck joint gap at various temperatures.</t>
    </r>
  </si>
  <si>
    <t>Is it ever desirable for the Designer to detail the inside of the header recessed from the deck end instead of increasing the shelf width?</t>
  </si>
  <si>
    <t>Guidance Document for Designers</t>
  </si>
  <si>
    <t>Key words: relocating header, Shelf width, consolidation, sealer</t>
  </si>
  <si>
    <t>Key words:  bridge deck gap, cantilever, deck joint gap,</t>
  </si>
  <si>
    <r>
      <t>If the header is thick enough and the shelf will be constructed in the header only, the details currently show the inside edge of the header (and shelf) flush with the deck end.  This means that at 110</t>
    </r>
    <r>
      <rPr>
        <vertAlign val="superscript"/>
        <sz val="11"/>
        <color theme="1"/>
        <rFont val="Calibri"/>
        <family val="2"/>
        <scheme val="minor"/>
      </rPr>
      <t>o</t>
    </r>
    <r>
      <rPr>
        <sz val="11"/>
        <color theme="1"/>
        <rFont val="Calibri"/>
        <family val="2"/>
        <scheme val="minor"/>
      </rPr>
      <t xml:space="preserve"> F., the Designer should assume the deck ends will touch.  The manufacturer's recommended minimum joint opening will be satisfied by specifying the minimum shelf.  However, the manufacturer's recommended minimum deck joint gap at installation may need to be larger.  This gap could technically be increased by relocating the inside face of header and maintaining the minimum shelf width.  This would leave a portion of the deck end exposed and it would have to be sealed with a silane to prevent intrusion of water and chlorides.  Also, the sawcut in the pavement for the 8" wide header would have to be made at a different location than if the header had been constructed flush with the deck end.  On the other hand, a wider shelf may be more difficult to construct if the depth of elastomeric concrete material below the shelf is small.  There is a plan note that recognizes the difficulty in constructing wide shelves with shallow material.  It states that if the elastomeric header (shelf) be not fully formed to the end of deck, a silane sealer should be applied to protect the exposed top of deck.  This silane should be re-applied when the gland is replaced.  The Designer should specify the wider shelf, where needed, since he may not know the width of the bridge deck gap during the design phase of the project.  Should the Contractor wish to move the inside face of the header and reduce the shelf width, he may submit a RFC with details regarding the proposed change.  Such details should provide for a silane sealer to protect the exposed top of deck adjacent to the header.</t>
    </r>
  </si>
  <si>
    <t>When should a Designer increase the shelf width to a value greater than the minimum value?</t>
  </si>
  <si>
    <t>Key words:  Increase Shelf width, minimum</t>
  </si>
  <si>
    <t>When can a Designer increase the bridge deck gap, "G"?</t>
  </si>
  <si>
    <t>The details for placing joints on existing decks currently allow the bridge deck gap to be changed (reduced), by cantilevering the reconstructed portion of the deck end beyond the existing deck end when the gap is known to be too large.  Narrowing the bridge deck gap can provide a deck joint opening that meets the manufacturer's recommended minimum and maximum gap dimensions, as well as the recommended gap at installation.  Designers are discouraged from recessing the reconstructed deck end from the existing deck end to increase the bridge deck gap.  A reconstructed deck end that is recessed from the existing deck end leaves the exposed, fractured surface of the deck vulnerable to penetration by water and de-icing chemicals.  It is possible to seal the exposed surface, but the sealer would have to be a product that would provide permanent protection, such as a waterproofing membrane.</t>
  </si>
  <si>
    <t>Back Up</t>
  </si>
  <si>
    <t>http://epg.modot.org/index.php/751.13_Expansion_Joint_Systems</t>
  </si>
  <si>
    <t>Specifications</t>
  </si>
  <si>
    <t>ASTM D 8138-18</t>
  </si>
  <si>
    <t>Standard Specification for Preformed Silicone Joint Sealing System for Bridges</t>
  </si>
  <si>
    <t>Applies to Silicoflex</t>
  </si>
  <si>
    <t>ADA Accessibility:</t>
  </si>
  <si>
    <t>If sliding plates are used to cover sidewalk joints, consider the following ADA requirement and detail the sliding plates accordingly:</t>
  </si>
  <si>
    <t>https://www.emseal.com/article/expansion-joints-ada-spiked-heels/</t>
  </si>
  <si>
    <t>Excerpt from FHWA publication:  "Accessible Sidewalks and Street Crossings - and informational guide" (FHWA-SA-03-01)</t>
  </si>
  <si>
    <t>http://www.bikewalk.org/pdfs/sopada_fhwa.pdf</t>
  </si>
  <si>
    <t>Expansion joint openings greater than 1/2" wide can allow canes and crutches to enter and should be covered.</t>
  </si>
  <si>
    <t>http://www.google.com/url?sa=t&amp;rct=j&amp;q=&amp;esrc=s&amp;source=web&amp;cd=18&amp;cad=rja&amp;uact=8&amp;ved=2ahUKEwi9tousk9zfAhUICKwKHXVVCoU4ChAWMAd6BAgDEAI&amp;url=http%3A%2F%2Fwww.siouxfalls.org%2Fpublic-works%2Fengineering%2Fsidewalks%2Faccessible-sidewalk-design-standards&amp;usg=AOvVaw0cLIl9JJgXcvuBqapXgYQ3</t>
  </si>
  <si>
    <t>Specifying EMSEAL exclusively in deck joints that pass through sidewalks:</t>
  </si>
  <si>
    <t>Seek a Programmatic Proprietary Product Approval from the Division Administrator based on Public Interest:</t>
  </si>
  <si>
    <t xml:space="preserve">is in the public interest, since no equally suitable alternative exists for this patented or proprietary product, </t>
  </si>
  <si>
    <t>when specified in bridge deck joints that pass through sidewalks, without the addition of steel cover plates.</t>
  </si>
  <si>
    <t xml:space="preserve">Certify that, in accordance with the requirements of 23 CFR 635.411(c), the specification of the EMSEAL gland </t>
  </si>
  <si>
    <t>NOTES:</t>
  </si>
  <si>
    <t>BRIDGE DECK GAP, G = J - 2 X (WIDTH OF SHELF)</t>
  </si>
  <si>
    <t>A.  Foam-Supported Silicone Gland (EMSEAL):</t>
  </si>
  <si>
    <t>i.  For Bridges with skews from 0 to 30 degrees, select a gland with a joint movement capacity 1/4" larger than the TMR.</t>
  </si>
  <si>
    <t>ii.  For Bridges with skews over 30 degrees and up to and including 45 degrees, select a gland with a joint movement capacity 1/2" larger than the TMR.</t>
  </si>
  <si>
    <t>iii.  For Bridges with skews over 45 degrees, select a gland with a joint movement capacity 3/4" larger than the TMR.</t>
  </si>
  <si>
    <t>i.  For Bridges with skews from 0 to 30 degrees, select a gland with a joint movement capacity equal to or greater than the TMR.</t>
  </si>
  <si>
    <t>ii.  For Bridges with skews over 30 degrees and up to and including 45 degrees, multiply the TMR by 1.5 and select a gland with a joint movement capacity equal or greater than that value.</t>
  </si>
  <si>
    <t>iii.  For Bridges with skews over 45 degrees, multiply the TMR by 1.75 and select a gland with a joint movement capacity equal or greater than that value.</t>
  </si>
  <si>
    <r>
      <t xml:space="preserve">(Complete the table with the </t>
    </r>
    <r>
      <rPr>
        <u/>
        <sz val="11"/>
        <color theme="1"/>
        <rFont val="Calibri"/>
        <family val="2"/>
        <scheme val="minor"/>
      </rPr>
      <t>actual</t>
    </r>
    <r>
      <rPr>
        <sz val="11"/>
        <color theme="1"/>
        <rFont val="Calibri"/>
        <family val="2"/>
        <scheme val="minor"/>
      </rPr>
      <t xml:space="preserve"> TMR and skew, so Manufacturer recommended gaps may be checked)</t>
    </r>
  </si>
  <si>
    <t>B.  V-Shaped Gland (Silicoflex and V-Seal):</t>
  </si>
  <si>
    <t>Bridge Deck Joints:</t>
  </si>
  <si>
    <t>Sidewalk Joints:</t>
  </si>
  <si>
    <t>Parapet Joints:</t>
  </si>
  <si>
    <r>
      <t>Parapet Joints are typically constructed at skews less than 30</t>
    </r>
    <r>
      <rPr>
        <vertAlign val="superscript"/>
        <sz val="11"/>
        <color theme="1"/>
        <rFont val="Calibri"/>
        <family val="2"/>
        <scheme val="minor"/>
      </rPr>
      <t>o</t>
    </r>
    <r>
      <rPr>
        <sz val="11"/>
        <color theme="1"/>
        <rFont val="Calibri"/>
        <family val="2"/>
        <scheme val="minor"/>
      </rPr>
      <t>.  The selection procedure is the same as for bridge deck joints with skews up to 30</t>
    </r>
    <r>
      <rPr>
        <vertAlign val="superscript"/>
        <sz val="11"/>
        <color theme="1"/>
        <rFont val="Calibri"/>
        <family val="2"/>
        <scheme val="minor"/>
      </rPr>
      <t>o</t>
    </r>
    <r>
      <rPr>
        <sz val="11"/>
        <color theme="1"/>
        <rFont val="Calibri"/>
        <family val="2"/>
        <scheme val="minor"/>
      </rPr>
      <t>.</t>
    </r>
  </si>
  <si>
    <t xml:space="preserve">Deck joint gaps and shelf widths are measured perpendicular to the deck end.  The Minimum Shelf Width is automatically set to half of the Manufacturer's Recommended </t>
  </si>
  <si>
    <t>Type in the Joint Location, TMR and skew in the highlighted cells of the Joint Selection Table above.</t>
  </si>
  <si>
    <t>the Designer may enter a Proposed Shelf Width that will accommodate the Minimum Deck Joint Gap at Installation.</t>
  </si>
  <si>
    <t>For construction of new decks, the Designer may choose to increase the bridge deck gap to satisfy the manufacturers' recommended minimum gap at installation if the minimum shelf width does not already satisfy this requirement.  The minimum installation gap may also be achieved by specifying a wider shelf.  If the shelf is likely to be constructed within the elastomeric concrete header, a wider shelf is not recommended because there may be only a small depth of elastomeric concrete material below the shelf.  During the design phase, the depth of elastomeric concrete below the shelf is not usually known, and it is recommended for new decks to increase the bridge deck gap, G, instead.</t>
  </si>
  <si>
    <t>New Decks:</t>
  </si>
  <si>
    <t>Existing Decks:</t>
  </si>
  <si>
    <t>For existing decks, if the existing bridge deck gap at a specified temperature is known and is likely to be at an undesirable gap at the time a gland will be installed,</t>
  </si>
  <si>
    <t>WABO FS Bridge Seal</t>
  </si>
  <si>
    <t>FS-</t>
  </si>
  <si>
    <t>DEPTH OF SHELF (INCHES)</t>
  </si>
  <si>
    <t>Rev. 2/9/19</t>
  </si>
  <si>
    <t>WABO FS</t>
  </si>
  <si>
    <t>FS-050</t>
  </si>
  <si>
    <t>FS-075</t>
  </si>
  <si>
    <t>FS-100</t>
  </si>
  <si>
    <t>FS-125</t>
  </si>
  <si>
    <t>FS-150</t>
  </si>
  <si>
    <t>FS-175</t>
  </si>
  <si>
    <t>FS-200</t>
  </si>
  <si>
    <t>FS-225</t>
  </si>
  <si>
    <t>FS-250</t>
  </si>
  <si>
    <t>FS-275</t>
  </si>
  <si>
    <t>FS-300</t>
  </si>
  <si>
    <t>FS-325</t>
  </si>
  <si>
    <t>FS-350</t>
  </si>
  <si>
    <t>FS-375</t>
  </si>
  <si>
    <t>FS-400</t>
  </si>
  <si>
    <t>FS-425</t>
  </si>
  <si>
    <t>FS-450</t>
  </si>
  <si>
    <t>FS-475</t>
  </si>
  <si>
    <t>FS-500</t>
  </si>
  <si>
    <t>BEJS - 0125</t>
  </si>
  <si>
    <t>BEJS - 0100</t>
  </si>
  <si>
    <t>BEJS - 0075</t>
  </si>
  <si>
    <t>BEJS - 0050</t>
  </si>
  <si>
    <t>@ 20⁰ F.</t>
  </si>
  <si>
    <t>@ -10⁰ F.</t>
  </si>
  <si>
    <t>NA</t>
  </si>
  <si>
    <t>Minimum Deck Joint Gap.  The Designer must enter the proposed shelf width (not less than the minimum) for the selected preformed joint seal.</t>
  </si>
  <si>
    <r>
      <t>(To protect motorcycles and bicyclists who normally ride when temperatures are 20</t>
    </r>
    <r>
      <rPr>
        <vertAlign val="superscript"/>
        <sz val="11"/>
        <color theme="1"/>
        <rFont val="Calibri"/>
        <family val="2"/>
        <scheme val="minor"/>
      </rPr>
      <t>o</t>
    </r>
    <r>
      <rPr>
        <sz val="11"/>
        <color theme="1"/>
        <rFont val="Calibri"/>
        <family val="2"/>
        <scheme val="minor"/>
      </rPr>
      <t xml:space="preserve"> F. and above, CTDOT will restrict "W" to 4" at 20</t>
    </r>
    <r>
      <rPr>
        <vertAlign val="superscript"/>
        <sz val="11"/>
        <color theme="1"/>
        <rFont val="Calibri"/>
        <family val="2"/>
        <scheme val="minor"/>
      </rPr>
      <t>o</t>
    </r>
    <r>
      <rPr>
        <sz val="11"/>
        <color theme="1"/>
        <rFont val="Calibri"/>
        <family val="2"/>
        <scheme val="minor"/>
      </rPr>
      <t>)</t>
    </r>
  </si>
  <si>
    <t>The Joint Selection Table has been programmed to format cells with a red fill if design or installation criteria do not meet that recommended by the manufacturer.</t>
  </si>
  <si>
    <t>To aid the Designer, columns with like-labelled letters (e.g. 'A' and 'a'), are compared to each other to alert the Designer that the information entered does not meet</t>
  </si>
  <si>
    <t>criteria set by the manufacturer.  If, for the selected joint, there is no red fill in any cell in that row, that product may be suitable for use in the specified installation.</t>
  </si>
  <si>
    <t>Selection of Preformed Joint Seal to Accommodate TMR and Skew</t>
  </si>
  <si>
    <t>Check Design and Installation Criteria:</t>
  </si>
  <si>
    <t>Foam-Supported Silicone Joint Seals</t>
  </si>
  <si>
    <t>V-Shaped Joint Seals</t>
  </si>
  <si>
    <r>
      <rPr>
        <vertAlign val="superscript"/>
        <sz val="11"/>
        <color theme="1"/>
        <rFont val="Calibri"/>
        <family val="2"/>
        <scheme val="minor"/>
      </rPr>
      <t>2</t>
    </r>
    <r>
      <rPr>
        <sz val="11"/>
        <color theme="1"/>
        <rFont val="Calibri"/>
        <family val="2"/>
        <scheme val="minor"/>
      </rPr>
      <t>Gap @ 110⁰</t>
    </r>
  </si>
  <si>
    <r>
      <rPr>
        <vertAlign val="superscript"/>
        <sz val="11"/>
        <color theme="1"/>
        <rFont val="Calibri"/>
        <family val="2"/>
        <scheme val="minor"/>
      </rPr>
      <t>2</t>
    </r>
    <r>
      <rPr>
        <sz val="11"/>
        <color theme="1"/>
        <rFont val="Calibri"/>
        <family val="2"/>
        <scheme val="minor"/>
      </rPr>
      <t>Width</t>
    </r>
  </si>
  <si>
    <r>
      <rPr>
        <vertAlign val="superscript"/>
        <sz val="11"/>
        <color theme="1"/>
        <rFont val="Calibri"/>
        <family val="2"/>
        <scheme val="minor"/>
      </rPr>
      <t>2</t>
    </r>
    <r>
      <rPr>
        <sz val="11"/>
        <color theme="1"/>
        <rFont val="Calibri"/>
        <family val="2"/>
        <scheme val="minor"/>
      </rPr>
      <t>Gap @ 80⁰</t>
    </r>
  </si>
  <si>
    <r>
      <rPr>
        <vertAlign val="superscript"/>
        <sz val="11"/>
        <color theme="1"/>
        <rFont val="Calibri"/>
        <family val="2"/>
        <scheme val="minor"/>
      </rPr>
      <t>2</t>
    </r>
    <r>
      <rPr>
        <sz val="11"/>
        <color theme="1"/>
        <rFont val="Calibri"/>
        <family val="2"/>
        <scheme val="minor"/>
      </rPr>
      <t>Gap @ 50⁰</t>
    </r>
  </si>
  <si>
    <r>
      <rPr>
        <vertAlign val="superscript"/>
        <sz val="11"/>
        <color theme="1"/>
        <rFont val="Calibri"/>
        <family val="2"/>
        <scheme val="minor"/>
      </rPr>
      <t>2</t>
    </r>
    <r>
      <rPr>
        <sz val="11"/>
        <color theme="1"/>
        <rFont val="Calibri"/>
        <family val="2"/>
        <scheme val="minor"/>
      </rPr>
      <t>Gap @ 40⁰</t>
    </r>
  </si>
  <si>
    <r>
      <rPr>
        <vertAlign val="superscript"/>
        <sz val="11"/>
        <color theme="1"/>
        <rFont val="Calibri"/>
        <family val="2"/>
        <scheme val="minor"/>
      </rPr>
      <t>2</t>
    </r>
    <r>
      <rPr>
        <sz val="11"/>
        <color theme="1"/>
        <rFont val="Calibri"/>
        <family val="2"/>
        <scheme val="minor"/>
      </rPr>
      <t>Gap @ -10⁰</t>
    </r>
  </si>
  <si>
    <r>
      <rPr>
        <vertAlign val="superscript"/>
        <sz val="11"/>
        <color theme="1"/>
        <rFont val="Calibri"/>
        <family val="2"/>
        <scheme val="minor"/>
      </rPr>
      <t>3</t>
    </r>
    <r>
      <rPr>
        <sz val="11"/>
        <color theme="1"/>
        <rFont val="Calibri"/>
        <family val="2"/>
        <scheme val="minor"/>
      </rPr>
      <t>Roadway Surface Gap, "W"</t>
    </r>
  </si>
  <si>
    <t>Footnotes:</t>
  </si>
  <si>
    <t>Directions for Use of the Joint Selection Table:</t>
  </si>
  <si>
    <t>Sidewalk Joints shall be foam-supported silicone glands, for ADA compliance.  The selection procedure is same as for foam-supported silicone bridge deck joints.</t>
  </si>
  <si>
    <t>Bridge deck joints that pass through sidewalks shall also be foam-supported silicone glands.  It is preferred that the deck joint gap in the deck and sidewalk be the same size.</t>
  </si>
  <si>
    <t>be set to produce the minimum deck joint gap to prevent crushing of the gland, it is possible that the deck joint gap may close below the Minimum Installation Width</t>
  </si>
  <si>
    <r>
      <t>after the deck is formed.  Designers shall ensure that the shelf width is set to allow installation of the preformed joint seal between 40 and 80</t>
    </r>
    <r>
      <rPr>
        <vertAlign val="superscript"/>
        <sz val="11"/>
        <color theme="1"/>
        <rFont val="Calibri"/>
        <family val="2"/>
        <scheme val="minor"/>
      </rPr>
      <t>o</t>
    </r>
    <r>
      <rPr>
        <sz val="11"/>
        <color theme="1"/>
        <rFont val="Calibri"/>
        <family val="2"/>
        <scheme val="minor"/>
      </rPr>
      <t xml:space="preserve"> F. (and to allow a gland</t>
    </r>
  </si>
  <si>
    <t xml:space="preserve"> to be replaced in the future as well).  Alternatively, increase the Bridge Deck Gap to a value greater than 0, and maintain the Minimum Shelf Width.</t>
  </si>
  <si>
    <t>Increasing the Bridge Deck Gap may also provide more room between deck ends to form the deck ends and headers.</t>
  </si>
  <si>
    <t xml:space="preserve"> for the selected gland, one or more of the Manufacturer's recommended values has been exceeded. </t>
  </si>
  <si>
    <t>Designers shall select, design and specify preformed joint seals from three manufacturers.  Should there be only one or two products that meet the recommended criteria</t>
  </si>
  <si>
    <t>for the specific design, Designers shall seek another solution or obtain proprietary product approval from  CT DOT for the selected products.</t>
  </si>
  <si>
    <t xml:space="preserve">Default values are pre-populated in the table (0" for Minimum Bridge Deck Gap and 0.5 x Min. Gap for Min. Shelf Width).  Should the proposed shelf width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</si>
</sst>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x14ac:knownFonts="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sz val="16"/>
      <color theme="1"/>
      <name val="Calibri"/>
      <family val="2"/>
      <scheme val="minor"/>
    </font>
    <font>
      <vertAlign val="superscript"/>
      <sz val="11"/>
      <color theme="1"/>
      <name val="Calibri"/>
      <family val="2"/>
      <scheme val="minor"/>
    </font>
    <font>
      <b/>
      <sz val="14"/>
      <color theme="1"/>
      <name val="Calibri"/>
      <family val="2"/>
      <scheme val="minor"/>
    </font>
    <font>
      <sz val="18"/>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diagonal/>
    </border>
  </borders>
  <cellStyleXfs count="1">
    <xf numFmtId="0" fontId="0" fillId="0" borderId="0"/>
  </cellStyleXfs>
  <cellXfs count="218">
    <xf numFmtId="0" fontId="0" fillId="0" borderId="0" xfId="0"/>
    <xf numFmtId="0" fontId="1" fillId="0" borderId="0" xfId="0" applyFont="1"/>
    <xf numFmtId="0" fontId="0" fillId="0" borderId="0" xfId="0" quotePrefix="1"/>
    <xf numFmtId="0" fontId="3" fillId="0" borderId="0" xfId="0" applyFont="1"/>
    <xf numFmtId="0" fontId="0" fillId="0" borderId="1" xfId="0" applyBorder="1" applyAlignment="1">
      <alignment horizontal="center"/>
    </xf>
    <xf numFmtId="0" fontId="0" fillId="0" borderId="1" xfId="0"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Border="1"/>
    <xf numFmtId="0" fontId="0" fillId="0" borderId="0" xfId="0" applyBorder="1" applyAlignment="1">
      <alignment horizontal="center"/>
    </xf>
    <xf numFmtId="0" fontId="0" fillId="0" borderId="0" xfId="0" applyFill="1" applyBorder="1"/>
    <xf numFmtId="0" fontId="0" fillId="0" borderId="0" xfId="0" applyFill="1" applyBorder="1" applyAlignment="1">
      <alignment horizontal="center"/>
    </xf>
    <xf numFmtId="0" fontId="0" fillId="0" borderId="8" xfId="0" applyBorder="1" applyAlignment="1">
      <alignment horizontal="center"/>
    </xf>
    <xf numFmtId="0" fontId="0" fillId="0" borderId="12" xfId="0" applyBorder="1"/>
    <xf numFmtId="0" fontId="0" fillId="0" borderId="12" xfId="0" applyBorder="1" applyAlignment="1">
      <alignment horizontal="center"/>
    </xf>
    <xf numFmtId="0" fontId="0" fillId="0" borderId="14" xfId="0" applyBorder="1" applyAlignment="1">
      <alignment horizontal="center"/>
    </xf>
    <xf numFmtId="0" fontId="0" fillId="0" borderId="16" xfId="0" applyFill="1" applyBorder="1"/>
    <xf numFmtId="0" fontId="0" fillId="0" borderId="17"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0" fillId="0" borderId="0" xfId="0" quotePrefix="1" applyFill="1" applyBorder="1" applyAlignment="1">
      <alignment horizontal="center"/>
    </xf>
    <xf numFmtId="0" fontId="0" fillId="0" borderId="8" xfId="0" applyBorder="1" applyAlignment="1">
      <alignment horizontal="center"/>
    </xf>
    <xf numFmtId="0" fontId="0" fillId="0" borderId="0" xfId="0" applyAlignment="1">
      <alignment horizontal="left" wrapText="1" indent="2"/>
    </xf>
    <xf numFmtId="0" fontId="1" fillId="0" borderId="0" xfId="0" applyFont="1" applyAlignment="1">
      <alignment wrapText="1"/>
    </xf>
    <xf numFmtId="0" fontId="0" fillId="0" borderId="0" xfId="0" applyAlignment="1">
      <alignment horizontal="left" indent="2"/>
    </xf>
    <xf numFmtId="0" fontId="0" fillId="0" borderId="0" xfId="0" applyAlignment="1">
      <alignment horizontal="left" indent="4"/>
    </xf>
    <xf numFmtId="0" fontId="0" fillId="0" borderId="8" xfId="0" applyFill="1" applyBorder="1" applyAlignment="1">
      <alignment horizontal="center"/>
    </xf>
    <xf numFmtId="0" fontId="0" fillId="0" borderId="22" xfId="0" applyFill="1" applyBorder="1" applyAlignment="1">
      <alignment horizontal="center"/>
    </xf>
    <xf numFmtId="0" fontId="0" fillId="0" borderId="21" xfId="0" applyFill="1" applyBorder="1" applyAlignment="1">
      <alignment horizontal="center"/>
    </xf>
    <xf numFmtId="0" fontId="0" fillId="0" borderId="26" xfId="0" applyFill="1" applyBorder="1" applyAlignment="1">
      <alignment horizontal="center"/>
    </xf>
    <xf numFmtId="0" fontId="0" fillId="0" borderId="29" xfId="0" applyBorder="1"/>
    <xf numFmtId="0" fontId="0" fillId="0" borderId="20" xfId="0" applyBorder="1"/>
    <xf numFmtId="0" fontId="0" fillId="0" borderId="29" xfId="0" applyFill="1" applyBorder="1" applyAlignment="1">
      <alignment horizontal="left"/>
    </xf>
    <xf numFmtId="0" fontId="0" fillId="0" borderId="31" xfId="0" applyFill="1" applyBorder="1"/>
    <xf numFmtId="0" fontId="0" fillId="0" borderId="25" xfId="0" applyFill="1" applyBorder="1" applyAlignment="1">
      <alignment horizontal="center"/>
    </xf>
    <xf numFmtId="0" fontId="0" fillId="0" borderId="21" xfId="0" applyFill="1" applyBorder="1"/>
    <xf numFmtId="0" fontId="0" fillId="0" borderId="33" xfId="0" applyFill="1" applyBorder="1" applyAlignment="1">
      <alignment horizontal="center"/>
    </xf>
    <xf numFmtId="0" fontId="0" fillId="0" borderId="30" xfId="0" quotePrefix="1" applyBorder="1" applyAlignment="1">
      <alignment horizontal="center"/>
    </xf>
    <xf numFmtId="0" fontId="0" fillId="0" borderId="37" xfId="0" applyFill="1" applyBorder="1"/>
    <xf numFmtId="0" fontId="0" fillId="0" borderId="36" xfId="0" applyFill="1" applyBorder="1"/>
    <xf numFmtId="0" fontId="0" fillId="0" borderId="29" xfId="0" applyFill="1" applyBorder="1"/>
    <xf numFmtId="0" fontId="0" fillId="0" borderId="3" xfId="0" applyFill="1" applyBorder="1" applyAlignment="1">
      <alignment horizontal="center"/>
    </xf>
    <xf numFmtId="0" fontId="0" fillId="0" borderId="2" xfId="0" applyFill="1" applyBorder="1" applyAlignment="1">
      <alignment horizontal="center"/>
    </xf>
    <xf numFmtId="0" fontId="0" fillId="0" borderId="36" xfId="0" applyFill="1" applyBorder="1" applyAlignment="1">
      <alignment horizontal="center"/>
    </xf>
    <xf numFmtId="0" fontId="0" fillId="0" borderId="38" xfId="0" applyFill="1" applyBorder="1" applyAlignment="1">
      <alignment horizontal="center"/>
    </xf>
    <xf numFmtId="0" fontId="0" fillId="0" borderId="5" xfId="0" applyFill="1" applyBorder="1" applyAlignment="1">
      <alignment horizontal="center"/>
    </xf>
    <xf numFmtId="0" fontId="0" fillId="0" borderId="21" xfId="0" applyBorder="1" applyAlignment="1">
      <alignment horizontal="center"/>
    </xf>
    <xf numFmtId="0" fontId="0" fillId="0" borderId="3" xfId="0" quotePrefix="1" applyFill="1" applyBorder="1" applyAlignment="1">
      <alignment horizontal="center"/>
    </xf>
    <xf numFmtId="0" fontId="0" fillId="0" borderId="39" xfId="0" applyFill="1" applyBorder="1" applyAlignment="1">
      <alignment horizontal="center"/>
    </xf>
    <xf numFmtId="0" fontId="0" fillId="0" borderId="22" xfId="0" quotePrefix="1" applyFill="1" applyBorder="1" applyAlignment="1">
      <alignment horizontal="center"/>
    </xf>
    <xf numFmtId="0" fontId="0" fillId="0" borderId="40" xfId="0" applyFill="1" applyBorder="1" applyAlignment="1">
      <alignment horizontal="center"/>
    </xf>
    <xf numFmtId="0" fontId="0" fillId="0" borderId="25" xfId="0" applyFill="1" applyBorder="1"/>
    <xf numFmtId="0" fontId="0" fillId="0" borderId="41" xfId="0" applyFill="1" applyBorder="1" applyAlignment="1">
      <alignment horizontal="center"/>
    </xf>
    <xf numFmtId="0" fontId="0" fillId="0" borderId="42" xfId="0" applyFill="1" applyBorder="1" applyAlignment="1">
      <alignment horizontal="center"/>
    </xf>
    <xf numFmtId="0" fontId="0" fillId="0" borderId="43" xfId="0" applyFill="1" applyBorder="1" applyAlignment="1">
      <alignment horizontal="center"/>
    </xf>
    <xf numFmtId="0" fontId="0" fillId="0" borderId="0" xfId="0" applyAlignment="1">
      <alignment horizontal="center"/>
    </xf>
    <xf numFmtId="0" fontId="0" fillId="0" borderId="35" xfId="0" applyFill="1" applyBorder="1" applyAlignment="1">
      <alignment horizontal="center"/>
    </xf>
    <xf numFmtId="0" fontId="0" fillId="0" borderId="35" xfId="0" quotePrefix="1" applyFill="1" applyBorder="1" applyAlignment="1">
      <alignment horizontal="center"/>
    </xf>
    <xf numFmtId="0" fontId="0" fillId="0" borderId="45" xfId="0" quotePrefix="1" applyFill="1" applyBorder="1" applyAlignment="1">
      <alignment horizontal="center"/>
    </xf>
    <xf numFmtId="0" fontId="0" fillId="0" borderId="1" xfId="0" quotePrefix="1" applyFill="1" applyBorder="1" applyAlignment="1">
      <alignment horizontal="center"/>
    </xf>
    <xf numFmtId="164" fontId="0" fillId="0" borderId="1" xfId="0" applyNumberFormat="1" applyFill="1" applyBorder="1" applyAlignment="1">
      <alignment horizontal="center"/>
    </xf>
    <xf numFmtId="0" fontId="0" fillId="0" borderId="46" xfId="0" quotePrefix="1" applyFill="1" applyBorder="1" applyAlignment="1">
      <alignment horizontal="center"/>
    </xf>
    <xf numFmtId="0" fontId="0" fillId="0" borderId="33" xfId="0" quotePrefix="1" applyFill="1" applyBorder="1" applyAlignment="1">
      <alignment horizontal="center"/>
    </xf>
    <xf numFmtId="164" fontId="0" fillId="0" borderId="33" xfId="0" applyNumberFormat="1" applyFill="1" applyBorder="1" applyAlignment="1">
      <alignment horizontal="center"/>
    </xf>
    <xf numFmtId="164" fontId="0" fillId="0" borderId="22" xfId="0" applyNumberFormat="1" applyFill="1" applyBorder="1" applyAlignment="1">
      <alignment horizontal="center"/>
    </xf>
    <xf numFmtId="0" fontId="0" fillId="0" borderId="42" xfId="0" quotePrefix="1" applyFill="1" applyBorder="1" applyAlignment="1">
      <alignment horizontal="center"/>
    </xf>
    <xf numFmtId="164" fontId="0" fillId="0" borderId="42" xfId="0" applyNumberFormat="1" applyFill="1" applyBorder="1" applyAlignment="1">
      <alignment horizontal="center"/>
    </xf>
    <xf numFmtId="164" fontId="0" fillId="0" borderId="23" xfId="0" applyNumberFormat="1" applyFill="1" applyBorder="1" applyAlignment="1">
      <alignment horizontal="center"/>
    </xf>
    <xf numFmtId="164" fontId="0" fillId="0" borderId="1" xfId="0" quotePrefix="1" applyNumberFormat="1" applyFill="1" applyBorder="1" applyAlignment="1">
      <alignment horizontal="center"/>
    </xf>
    <xf numFmtId="164" fontId="0" fillId="0" borderId="33" xfId="0" quotePrefix="1" applyNumberFormat="1" applyFill="1" applyBorder="1" applyAlignment="1">
      <alignment horizontal="center"/>
    </xf>
    <xf numFmtId="0" fontId="0" fillId="0" borderId="40" xfId="0" applyBorder="1" applyAlignment="1">
      <alignment horizontal="center"/>
    </xf>
    <xf numFmtId="0" fontId="0" fillId="0" borderId="34" xfId="0" applyBorder="1" applyAlignment="1">
      <alignment horizontal="center"/>
    </xf>
    <xf numFmtId="164" fontId="0" fillId="0" borderId="42" xfId="0" quotePrefix="1" applyNumberFormat="1" applyFill="1" applyBorder="1" applyAlignment="1">
      <alignment horizontal="center"/>
    </xf>
    <xf numFmtId="164" fontId="0" fillId="0" borderId="22" xfId="0" quotePrefix="1" applyNumberFormat="1" applyFill="1" applyBorder="1" applyAlignment="1">
      <alignment horizontal="center"/>
    </xf>
    <xf numFmtId="0" fontId="0" fillId="0" borderId="0" xfId="0" applyAlignment="1">
      <alignment horizontal="center"/>
    </xf>
    <xf numFmtId="0" fontId="0" fillId="0" borderId="24" xfId="0" applyFill="1" applyBorder="1" applyAlignment="1">
      <alignment horizontal="center"/>
    </xf>
    <xf numFmtId="0" fontId="0" fillId="0" borderId="0" xfId="0" quotePrefix="1" applyFill="1" applyBorder="1"/>
    <xf numFmtId="0" fontId="0" fillId="0" borderId="0" xfId="0" applyAlignment="1">
      <alignment horizontal="center"/>
    </xf>
    <xf numFmtId="2" fontId="0" fillId="0" borderId="15" xfId="0" applyNumberFormat="1" applyFill="1" applyBorder="1" applyAlignment="1">
      <alignment horizontal="center"/>
    </xf>
    <xf numFmtId="2" fontId="0" fillId="0" borderId="11" xfId="0" applyNumberFormat="1" applyFill="1" applyBorder="1" applyAlignment="1">
      <alignment horizontal="center"/>
    </xf>
    <xf numFmtId="2" fontId="0" fillId="0" borderId="47" xfId="0" applyNumberFormat="1" applyFill="1" applyBorder="1" applyAlignment="1">
      <alignment horizontal="center"/>
    </xf>
    <xf numFmtId="0" fontId="0" fillId="0" borderId="0" xfId="0" applyFill="1" applyBorder="1" applyAlignment="1">
      <alignment horizontal="center"/>
    </xf>
    <xf numFmtId="0" fontId="0" fillId="0" borderId="1" xfId="0" applyBorder="1"/>
    <xf numFmtId="0" fontId="0" fillId="0" borderId="8" xfId="0" applyBorder="1"/>
    <xf numFmtId="0" fontId="0" fillId="0" borderId="3" xfId="0" applyBorder="1"/>
    <xf numFmtId="0" fontId="0" fillId="0" borderId="2" xfId="0" applyBorder="1"/>
    <xf numFmtId="0" fontId="0" fillId="0" borderId="5" xfId="0" applyBorder="1"/>
    <xf numFmtId="0" fontId="0" fillId="0" borderId="48" xfId="0" applyBorder="1"/>
    <xf numFmtId="0" fontId="0" fillId="0" borderId="49" xfId="0" applyBorder="1"/>
    <xf numFmtId="0" fontId="1" fillId="0" borderId="19" xfId="0" applyFont="1" applyBorder="1"/>
    <xf numFmtId="0" fontId="0" fillId="0" borderId="50" xfId="0" applyBorder="1"/>
    <xf numFmtId="0" fontId="0" fillId="0" borderId="50" xfId="0" applyBorder="1" applyAlignment="1">
      <alignment horizontal="center"/>
    </xf>
    <xf numFmtId="0" fontId="0" fillId="0" borderId="13" xfId="0" applyBorder="1"/>
    <xf numFmtId="0" fontId="0" fillId="0" borderId="17" xfId="0" applyBorder="1"/>
    <xf numFmtId="0" fontId="0" fillId="0" borderId="22" xfId="0" applyBorder="1"/>
    <xf numFmtId="0" fontId="0" fillId="0" borderId="40" xfId="0" applyBorder="1"/>
    <xf numFmtId="0" fontId="0" fillId="0" borderId="26" xfId="0" applyBorder="1"/>
    <xf numFmtId="0" fontId="0" fillId="0" borderId="51" xfId="0" applyBorder="1"/>
    <xf numFmtId="0" fontId="0" fillId="0" borderId="33" xfId="0" applyBorder="1"/>
    <xf numFmtId="0" fontId="0" fillId="0" borderId="30" xfId="0" applyBorder="1" applyAlignment="1">
      <alignment horizontal="right"/>
    </xf>
    <xf numFmtId="0" fontId="0" fillId="0" borderId="49" xfId="0" applyBorder="1" applyAlignment="1">
      <alignment horizontal="right"/>
    </xf>
    <xf numFmtId="0" fontId="0" fillId="0" borderId="53" xfId="0" applyBorder="1" applyAlignment="1">
      <alignment horizontal="right"/>
    </xf>
    <xf numFmtId="0" fontId="1" fillId="0" borderId="9" xfId="0" applyFont="1" applyBorder="1"/>
    <xf numFmtId="0" fontId="0" fillId="0" borderId="10" xfId="0" applyBorder="1"/>
    <xf numFmtId="0" fontId="1" fillId="0" borderId="54" xfId="0" applyFont="1" applyBorder="1"/>
    <xf numFmtId="0" fontId="0" fillId="0" borderId="14" xfId="0" applyBorder="1"/>
    <xf numFmtId="0" fontId="0" fillId="0" borderId="54" xfId="0" applyBorder="1"/>
    <xf numFmtId="0" fontId="0" fillId="0" borderId="25" xfId="0" applyBorder="1"/>
    <xf numFmtId="0" fontId="0" fillId="0" borderId="16" xfId="0" applyBorder="1"/>
    <xf numFmtId="0" fontId="0" fillId="0" borderId="21" xfId="0" applyBorder="1"/>
    <xf numFmtId="0" fontId="0" fillId="0" borderId="23" xfId="0" applyBorder="1"/>
    <xf numFmtId="0" fontId="0" fillId="0" borderId="0" xfId="0" applyAlignment="1">
      <alignment wrapText="1"/>
    </xf>
    <xf numFmtId="0" fontId="2" fillId="0" borderId="0" xfId="0" applyFont="1"/>
    <xf numFmtId="0" fontId="7" fillId="0" borderId="0" xfId="0" applyFont="1"/>
    <xf numFmtId="0" fontId="0" fillId="0" borderId="0" xfId="0" applyAlignment="1">
      <alignment vertical="center"/>
    </xf>
    <xf numFmtId="0" fontId="0" fillId="0" borderId="0" xfId="0" applyFill="1" applyBorder="1" applyAlignment="1">
      <alignment horizontal="left"/>
    </xf>
    <xf numFmtId="0" fontId="0" fillId="0" borderId="0" xfId="0" applyAlignment="1">
      <alignment horizontal="center"/>
    </xf>
    <xf numFmtId="0" fontId="0" fillId="0" borderId="11" xfId="0" applyBorder="1" applyAlignment="1">
      <alignment horizontal="center"/>
    </xf>
    <xf numFmtId="0" fontId="0" fillId="0" borderId="0" xfId="0" applyFill="1"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0" xfId="0" applyAlignment="1">
      <alignment horizontal="left" indent="6"/>
    </xf>
    <xf numFmtId="0" fontId="0" fillId="0" borderId="0" xfId="0" applyFont="1" applyAlignment="1">
      <alignment horizontal="left"/>
    </xf>
    <xf numFmtId="0" fontId="0" fillId="0" borderId="0" xfId="0" applyBorder="1" applyAlignment="1"/>
    <xf numFmtId="0" fontId="0" fillId="0" borderId="55" xfId="0" applyBorder="1"/>
    <xf numFmtId="0" fontId="0" fillId="0" borderId="56" xfId="0" applyBorder="1"/>
    <xf numFmtId="0" fontId="0" fillId="0" borderId="57" xfId="0" applyBorder="1"/>
    <xf numFmtId="0" fontId="0" fillId="0" borderId="48" xfId="0" applyBorder="1" applyAlignment="1">
      <alignment horizontal="center"/>
    </xf>
    <xf numFmtId="0" fontId="0" fillId="0" borderId="11" xfId="0" applyBorder="1"/>
    <xf numFmtId="0" fontId="0" fillId="0" borderId="15" xfId="0" applyBorder="1"/>
    <xf numFmtId="0" fontId="0" fillId="0" borderId="60" xfId="0" applyBorder="1"/>
    <xf numFmtId="0" fontId="1" fillId="0" borderId="13" xfId="0" applyFont="1" applyBorder="1"/>
    <xf numFmtId="0" fontId="0" fillId="0" borderId="37" xfId="0" applyBorder="1"/>
    <xf numFmtId="0" fontId="0" fillId="0" borderId="10" xfId="0" applyBorder="1" applyAlignment="1">
      <alignment horizontal="right"/>
    </xf>
    <xf numFmtId="0" fontId="0" fillId="0" borderId="41" xfId="0" applyBorder="1"/>
    <xf numFmtId="0" fontId="0" fillId="0" borderId="42" xfId="0" applyBorder="1"/>
    <xf numFmtId="0" fontId="0" fillId="0" borderId="43" xfId="0" applyBorder="1"/>
    <xf numFmtId="2" fontId="0" fillId="0" borderId="1" xfId="0" applyNumberFormat="1" applyFill="1" applyBorder="1" applyAlignment="1">
      <alignment horizontal="center"/>
    </xf>
    <xf numFmtId="2" fontId="0" fillId="0" borderId="22" xfId="0" applyNumberFormat="1" applyFill="1" applyBorder="1" applyAlignment="1">
      <alignment horizontal="center"/>
    </xf>
    <xf numFmtId="0" fontId="0" fillId="0" borderId="22" xfId="0" applyBorder="1" applyAlignment="1">
      <alignment horizontal="center"/>
    </xf>
    <xf numFmtId="0" fontId="0" fillId="0" borderId="33" xfId="0" applyBorder="1" applyAlignment="1">
      <alignment horizontal="center"/>
    </xf>
    <xf numFmtId="0" fontId="0" fillId="0" borderId="44" xfId="0" applyFill="1" applyBorder="1" applyAlignment="1">
      <alignment horizontal="center"/>
    </xf>
    <xf numFmtId="0" fontId="0" fillId="0" borderId="7" xfId="0" applyFill="1" applyBorder="1" applyAlignment="1">
      <alignment horizontal="center"/>
    </xf>
    <xf numFmtId="0" fontId="0" fillId="0" borderId="31" xfId="0" applyFill="1" applyBorder="1" applyAlignment="1">
      <alignment horizontal="center"/>
    </xf>
    <xf numFmtId="0" fontId="0" fillId="0" borderId="4" xfId="0" applyFill="1" applyBorder="1" applyAlignment="1">
      <alignment horizontal="center"/>
    </xf>
    <xf numFmtId="0" fontId="0" fillId="0" borderId="2" xfId="0" applyBorder="1" applyAlignment="1">
      <alignment horizontal="center"/>
    </xf>
    <xf numFmtId="0" fontId="0" fillId="0" borderId="41" xfId="0" applyBorder="1" applyAlignment="1">
      <alignment horizontal="center"/>
    </xf>
    <xf numFmtId="2" fontId="0" fillId="0" borderId="26" xfId="0" applyNumberFormat="1" applyFill="1" applyBorder="1" applyAlignment="1">
      <alignment horizontal="center"/>
    </xf>
    <xf numFmtId="2" fontId="0" fillId="0" borderId="43" xfId="0" applyNumberFormat="1" applyFill="1" applyBorder="1" applyAlignment="1">
      <alignment horizontal="center"/>
    </xf>
    <xf numFmtId="2" fontId="0" fillId="0" borderId="17" xfId="0" applyNumberFormat="1" applyFill="1" applyBorder="1" applyAlignment="1">
      <alignment horizontal="center"/>
    </xf>
    <xf numFmtId="0" fontId="0" fillId="0" borderId="32" xfId="0" applyFill="1" applyBorder="1"/>
    <xf numFmtId="0" fontId="0" fillId="0" borderId="45" xfId="0" applyFill="1" applyBorder="1" applyAlignment="1">
      <alignment horizontal="center"/>
    </xf>
    <xf numFmtId="2" fontId="0" fillId="0" borderId="37" xfId="0" applyNumberFormat="1" applyFill="1" applyBorder="1" applyAlignment="1">
      <alignment horizontal="center"/>
    </xf>
    <xf numFmtId="2" fontId="0" fillId="0" borderId="42" xfId="0" applyNumberFormat="1" applyFill="1" applyBorder="1" applyAlignment="1">
      <alignment horizontal="center"/>
    </xf>
    <xf numFmtId="2" fontId="0" fillId="0" borderId="16" xfId="0" applyNumberFormat="1" applyFill="1" applyBorder="1" applyAlignment="1">
      <alignment horizontal="center"/>
    </xf>
    <xf numFmtId="2" fontId="0" fillId="0" borderId="21" xfId="0" applyNumberFormat="1" applyFill="1" applyBorder="1" applyAlignment="1">
      <alignment horizontal="center"/>
    </xf>
    <xf numFmtId="164" fontId="0" fillId="0" borderId="35" xfId="0" applyNumberFormat="1" applyFill="1" applyBorder="1" applyAlignment="1">
      <alignment horizontal="center"/>
    </xf>
    <xf numFmtId="0" fontId="0" fillId="0" borderId="33" xfId="0" quotePrefix="1" applyBorder="1" applyAlignment="1">
      <alignment horizontal="center"/>
    </xf>
    <xf numFmtId="0" fontId="0" fillId="0" borderId="14" xfId="0" quotePrefix="1" applyBorder="1" applyAlignment="1">
      <alignment horizontal="center"/>
    </xf>
    <xf numFmtId="0" fontId="0" fillId="0" borderId="42" xfId="0" applyBorder="1" applyAlignment="1">
      <alignment horizontal="center"/>
    </xf>
    <xf numFmtId="0" fontId="0" fillId="0" borderId="37" xfId="0" applyBorder="1" applyAlignment="1">
      <alignment horizontal="left"/>
    </xf>
    <xf numFmtId="0" fontId="0" fillId="0" borderId="25" xfId="0" applyBorder="1" applyAlignment="1">
      <alignment horizontal="left"/>
    </xf>
    <xf numFmtId="164" fontId="0" fillId="0" borderId="0" xfId="0" applyNumberFormat="1" applyFill="1" applyBorder="1" applyAlignment="1">
      <alignment horizontal="center"/>
    </xf>
    <xf numFmtId="2" fontId="0" fillId="0" borderId="0" xfId="0" applyNumberFormat="1" applyFill="1" applyBorder="1" applyAlignment="1">
      <alignment horizontal="center"/>
    </xf>
    <xf numFmtId="0" fontId="0" fillId="0" borderId="28" xfId="0" applyFill="1" applyBorder="1" applyAlignment="1">
      <alignment horizontal="center"/>
    </xf>
    <xf numFmtId="0" fontId="0" fillId="0" borderId="0" xfId="0" applyFont="1"/>
    <xf numFmtId="0" fontId="8" fillId="0" borderId="0" xfId="0" applyFont="1"/>
    <xf numFmtId="0" fontId="8" fillId="0" borderId="0" xfId="0" applyFont="1" applyAlignment="1">
      <alignment horizontal="left"/>
    </xf>
    <xf numFmtId="0" fontId="3" fillId="0" borderId="0" xfId="0" applyFont="1" applyFill="1" applyBorder="1"/>
    <xf numFmtId="0" fontId="1" fillId="0" borderId="29" xfId="0" applyFont="1" applyBorder="1" applyAlignment="1">
      <alignment horizontal="left"/>
    </xf>
    <xf numFmtId="0" fontId="0" fillId="0" borderId="11" xfId="0" applyFont="1" applyBorder="1" applyAlignment="1">
      <alignment horizontal="right"/>
    </xf>
    <xf numFmtId="0" fontId="0" fillId="2" borderId="18"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40" xfId="0" applyFill="1" applyBorder="1" applyAlignment="1" applyProtection="1">
      <alignment horizontal="center"/>
      <protection locked="0"/>
    </xf>
    <xf numFmtId="0" fontId="0" fillId="2" borderId="42"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37"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2" borderId="32" xfId="0" applyFill="1" applyBorder="1" applyAlignment="1" applyProtection="1">
      <alignment horizontal="center"/>
      <protection locked="0"/>
    </xf>
    <xf numFmtId="0" fontId="0" fillId="2" borderId="33" xfId="0" quotePrefix="1" applyFill="1" applyBorder="1" applyAlignment="1" applyProtection="1">
      <alignment horizontal="center"/>
      <protection locked="0"/>
    </xf>
    <xf numFmtId="0" fontId="0" fillId="2" borderId="3" xfId="0" quotePrefix="1" applyFill="1" applyBorder="1" applyAlignment="1" applyProtection="1">
      <alignment horizontal="center"/>
      <protection locked="0"/>
    </xf>
    <xf numFmtId="0" fontId="0" fillId="2" borderId="1" xfId="0" quotePrefix="1" applyFill="1" applyBorder="1" applyAlignment="1" applyProtection="1">
      <alignment horizontal="center"/>
      <protection locked="0"/>
    </xf>
    <xf numFmtId="0" fontId="0" fillId="2" borderId="22" xfId="0" quotePrefix="1" applyFill="1" applyBorder="1" applyAlignment="1" applyProtection="1">
      <alignment horizontal="center"/>
      <protection locked="0"/>
    </xf>
    <xf numFmtId="0" fontId="0" fillId="2" borderId="42" xfId="0" quotePrefix="1" applyFill="1" applyBorder="1" applyAlignment="1" applyProtection="1">
      <alignment horizontal="center"/>
      <protection locked="0"/>
    </xf>
    <xf numFmtId="0" fontId="4" fillId="0" borderId="27" xfId="0" applyFont="1" applyBorder="1" applyAlignment="1">
      <alignment horizontal="center"/>
    </xf>
    <xf numFmtId="0" fontId="4" fillId="0" borderId="28" xfId="0" applyFont="1" applyBorder="1" applyAlignment="1">
      <alignment horizont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2" borderId="27" xfId="0" applyFill="1" applyBorder="1" applyAlignment="1" applyProtection="1">
      <alignment horizontal="center"/>
      <protection locked="0"/>
    </xf>
    <xf numFmtId="0" fontId="1" fillId="0" borderId="55" xfId="0" applyFont="1" applyBorder="1" applyAlignment="1">
      <alignment horizontal="center" vertical="center" textRotation="90"/>
    </xf>
    <xf numFmtId="0" fontId="1" fillId="0" borderId="56" xfId="0" applyFont="1" applyBorder="1" applyAlignment="1">
      <alignment horizontal="center" vertical="center" textRotation="90"/>
    </xf>
    <xf numFmtId="0" fontId="1" fillId="0" borderId="57" xfId="0" applyFont="1" applyBorder="1" applyAlignment="1">
      <alignment horizontal="center" vertical="center" textRotation="90"/>
    </xf>
    <xf numFmtId="0" fontId="0" fillId="0" borderId="0"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6" fillId="0" borderId="19" xfId="0" applyFont="1" applyBorder="1" applyAlignment="1">
      <alignment horizontal="center"/>
    </xf>
    <xf numFmtId="0" fontId="6" fillId="0" borderId="29" xfId="0" applyFont="1" applyBorder="1" applyAlignment="1">
      <alignment horizontal="center"/>
    </xf>
    <xf numFmtId="0" fontId="0" fillId="0" borderId="39" xfId="0" applyBorder="1" applyAlignment="1">
      <alignment horizontal="center" vertical="center" wrapText="1"/>
    </xf>
    <xf numFmtId="0" fontId="0" fillId="0" borderId="52" xfId="0" applyBorder="1" applyAlignment="1">
      <alignment horizontal="center" vertical="center" wrapText="1"/>
    </xf>
    <xf numFmtId="0" fontId="0" fillId="0" borderId="46" xfId="0" applyBorder="1" applyAlignment="1">
      <alignment horizontal="center" vertical="center" wrapText="1"/>
    </xf>
    <xf numFmtId="0" fontId="0" fillId="0" borderId="4" xfId="0" applyBorder="1" applyAlignment="1">
      <alignment horizontal="center"/>
    </xf>
    <xf numFmtId="0" fontId="0" fillId="0" borderId="58" xfId="0" applyBorder="1" applyAlignment="1">
      <alignment horizontal="center"/>
    </xf>
    <xf numFmtId="0" fontId="0" fillId="0" borderId="5" xfId="0" applyBorder="1" applyAlignment="1">
      <alignment horizontal="center"/>
    </xf>
    <xf numFmtId="0" fontId="0" fillId="0" borderId="59"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30" xfId="0" applyBorder="1" applyAlignment="1">
      <alignment horizontal="center"/>
    </xf>
    <xf numFmtId="0" fontId="0" fillId="0" borderId="2" xfId="0" applyBorder="1" applyAlignment="1">
      <alignment horizontal="center"/>
    </xf>
  </cellXfs>
  <cellStyles count="1">
    <cellStyle name="Normal" xfId="0" builtinId="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49</xdr:row>
      <xdr:rowOff>0</xdr:rowOff>
    </xdr:from>
    <xdr:to>
      <xdr:col>9</xdr:col>
      <xdr:colOff>342171</xdr:colOff>
      <xdr:row>87</xdr:row>
      <xdr:rowOff>18143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81000"/>
          <a:ext cx="5828571" cy="7257143"/>
        </a:xfrm>
        <a:prstGeom prst="rect">
          <a:avLst/>
        </a:prstGeom>
      </xdr:spPr>
    </xdr:pic>
    <xdr:clientData/>
  </xdr:twoCellAnchor>
  <xdr:twoCellAnchor editAs="oneCell">
    <xdr:from>
      <xdr:col>0</xdr:col>
      <xdr:colOff>0</xdr:colOff>
      <xdr:row>90</xdr:row>
      <xdr:rowOff>0</xdr:rowOff>
    </xdr:from>
    <xdr:to>
      <xdr:col>25</xdr:col>
      <xdr:colOff>426666</xdr:colOff>
      <xdr:row>94</xdr:row>
      <xdr:rowOff>76095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8191500"/>
          <a:ext cx="15666666" cy="838095"/>
        </a:xfrm>
        <a:prstGeom prst="rect">
          <a:avLst/>
        </a:prstGeom>
      </xdr:spPr>
    </xdr:pic>
    <xdr:clientData/>
  </xdr:twoCellAnchor>
  <xdr:twoCellAnchor editAs="oneCell">
    <xdr:from>
      <xdr:col>0</xdr:col>
      <xdr:colOff>47625</xdr:colOff>
      <xdr:row>9</xdr:row>
      <xdr:rowOff>152400</xdr:rowOff>
    </xdr:from>
    <xdr:to>
      <xdr:col>14</xdr:col>
      <xdr:colOff>532273</xdr:colOff>
      <xdr:row>19</xdr:row>
      <xdr:rowOff>180733</xdr:rowOff>
    </xdr:to>
    <xdr:pic>
      <xdr:nvPicPr>
        <xdr:cNvPr id="5" name="Picture 4"/>
        <xdr:cNvPicPr>
          <a:picLocks noChangeAspect="1"/>
        </xdr:cNvPicPr>
      </xdr:nvPicPr>
      <xdr:blipFill>
        <a:blip xmlns:r="http://schemas.openxmlformats.org/officeDocument/2006/relationships" r:embed="rId3"/>
        <a:stretch>
          <a:fillRect/>
        </a:stretch>
      </xdr:blipFill>
      <xdr:spPr>
        <a:xfrm>
          <a:off x="47625" y="1866900"/>
          <a:ext cx="9019048" cy="1933333"/>
        </a:xfrm>
        <a:prstGeom prst="rect">
          <a:avLst/>
        </a:prstGeom>
      </xdr:spPr>
    </xdr:pic>
    <xdr:clientData/>
  </xdr:twoCellAnchor>
  <xdr:twoCellAnchor editAs="oneCell">
    <xdr:from>
      <xdr:col>0</xdr:col>
      <xdr:colOff>0</xdr:colOff>
      <xdr:row>24</xdr:row>
      <xdr:rowOff>0</xdr:rowOff>
    </xdr:from>
    <xdr:to>
      <xdr:col>10</xdr:col>
      <xdr:colOff>27809</xdr:colOff>
      <xdr:row>31</xdr:row>
      <xdr:rowOff>66500</xdr:rowOff>
    </xdr:to>
    <xdr:pic>
      <xdr:nvPicPr>
        <xdr:cNvPr id="6" name="Picture 5"/>
        <xdr:cNvPicPr>
          <a:picLocks noChangeAspect="1"/>
        </xdr:cNvPicPr>
      </xdr:nvPicPr>
      <xdr:blipFill>
        <a:blip xmlns:r="http://schemas.openxmlformats.org/officeDocument/2006/relationships" r:embed="rId4"/>
        <a:stretch>
          <a:fillRect/>
        </a:stretch>
      </xdr:blipFill>
      <xdr:spPr>
        <a:xfrm>
          <a:off x="0" y="4295775"/>
          <a:ext cx="6123809" cy="1400000"/>
        </a:xfrm>
        <a:prstGeom prst="rect">
          <a:avLst/>
        </a:prstGeom>
      </xdr:spPr>
    </xdr:pic>
    <xdr:clientData/>
  </xdr:twoCellAnchor>
  <xdr:twoCellAnchor editAs="oneCell">
    <xdr:from>
      <xdr:col>0</xdr:col>
      <xdr:colOff>0</xdr:colOff>
      <xdr:row>34</xdr:row>
      <xdr:rowOff>0</xdr:rowOff>
    </xdr:from>
    <xdr:to>
      <xdr:col>7</xdr:col>
      <xdr:colOff>570895</xdr:colOff>
      <xdr:row>46</xdr:row>
      <xdr:rowOff>104476</xdr:rowOff>
    </xdr:to>
    <xdr:pic>
      <xdr:nvPicPr>
        <xdr:cNvPr id="7" name="Picture 6"/>
        <xdr:cNvPicPr>
          <a:picLocks noChangeAspect="1"/>
        </xdr:cNvPicPr>
      </xdr:nvPicPr>
      <xdr:blipFill>
        <a:blip xmlns:r="http://schemas.openxmlformats.org/officeDocument/2006/relationships" r:embed="rId5"/>
        <a:stretch>
          <a:fillRect/>
        </a:stretch>
      </xdr:blipFill>
      <xdr:spPr>
        <a:xfrm>
          <a:off x="0" y="6581775"/>
          <a:ext cx="4838095" cy="2390476"/>
        </a:xfrm>
        <a:prstGeom prst="rect">
          <a:avLst/>
        </a:prstGeom>
      </xdr:spPr>
    </xdr:pic>
    <xdr:clientData/>
  </xdr:twoCellAnchor>
  <xdr:twoCellAnchor editAs="oneCell">
    <xdr:from>
      <xdr:col>11</xdr:col>
      <xdr:colOff>104775</xdr:colOff>
      <xdr:row>24</xdr:row>
      <xdr:rowOff>19050</xdr:rowOff>
    </xdr:from>
    <xdr:to>
      <xdr:col>24</xdr:col>
      <xdr:colOff>56165</xdr:colOff>
      <xdr:row>62</xdr:row>
      <xdr:rowOff>122907</xdr:rowOff>
    </xdr:to>
    <xdr:pic>
      <xdr:nvPicPr>
        <xdr:cNvPr id="8" name="Picture 7"/>
        <xdr:cNvPicPr>
          <a:picLocks noChangeAspect="1"/>
        </xdr:cNvPicPr>
      </xdr:nvPicPr>
      <xdr:blipFill>
        <a:blip xmlns:r="http://schemas.openxmlformats.org/officeDocument/2006/relationships" r:embed="rId6"/>
        <a:stretch>
          <a:fillRect/>
        </a:stretch>
      </xdr:blipFill>
      <xdr:spPr>
        <a:xfrm>
          <a:off x="6810375" y="4695825"/>
          <a:ext cx="7876190" cy="7342857"/>
        </a:xfrm>
        <a:prstGeom prst="rect">
          <a:avLst/>
        </a:prstGeom>
      </xdr:spPr>
    </xdr:pic>
    <xdr:clientData/>
  </xdr:twoCellAnchor>
  <xdr:twoCellAnchor editAs="oneCell">
    <xdr:from>
      <xdr:col>0</xdr:col>
      <xdr:colOff>0</xdr:colOff>
      <xdr:row>101</xdr:row>
      <xdr:rowOff>114300</xdr:rowOff>
    </xdr:from>
    <xdr:to>
      <xdr:col>20</xdr:col>
      <xdr:colOff>588952</xdr:colOff>
      <xdr:row>154</xdr:row>
      <xdr:rowOff>103514</xdr:rowOff>
    </xdr:to>
    <xdr:pic>
      <xdr:nvPicPr>
        <xdr:cNvPr id="9" name="Picture 8"/>
        <xdr:cNvPicPr>
          <a:picLocks noChangeAspect="1"/>
        </xdr:cNvPicPr>
      </xdr:nvPicPr>
      <xdr:blipFill>
        <a:blip xmlns:r="http://schemas.openxmlformats.org/officeDocument/2006/relationships" r:embed="rId7"/>
        <a:stretch>
          <a:fillRect/>
        </a:stretch>
      </xdr:blipFill>
      <xdr:spPr>
        <a:xfrm>
          <a:off x="0" y="19459575"/>
          <a:ext cx="12780952" cy="100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237181</xdr:colOff>
      <xdr:row>41</xdr:row>
      <xdr:rowOff>75214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552381" cy="78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tabSelected="1" zoomScale="115" zoomScaleNormal="115" workbookViewId="0">
      <selection activeCell="D17" sqref="D17"/>
    </sheetView>
  </sheetViews>
  <sheetFormatPr defaultRowHeight="15" x14ac:dyDescent="0.25"/>
  <cols>
    <col min="2" max="2" width="11.5703125" customWidth="1"/>
    <col min="3" max="3" width="10.85546875" customWidth="1"/>
    <col min="4" max="4" width="11.42578125" customWidth="1"/>
    <col min="5" max="6" width="10.85546875" customWidth="1"/>
    <col min="7" max="7" width="11.85546875" customWidth="1"/>
    <col min="8" max="8" width="10.85546875" customWidth="1"/>
    <col min="9" max="9" width="10.7109375" customWidth="1"/>
    <col min="10" max="10" width="11.42578125" customWidth="1"/>
    <col min="11" max="11" width="11.85546875" customWidth="1"/>
    <col min="12" max="13" width="13.140625" customWidth="1"/>
    <col min="14" max="14" width="13.140625" bestFit="1" customWidth="1"/>
    <col min="15" max="16" width="13.85546875" customWidth="1"/>
    <col min="17" max="19" width="13.28515625" customWidth="1"/>
    <col min="20" max="20" width="13.5703125" bestFit="1" customWidth="1"/>
    <col min="21" max="21" width="11.28515625" customWidth="1"/>
  </cols>
  <sheetData>
    <row r="1" spans="1:30" ht="15.75" thickBot="1" x14ac:dyDescent="0.3">
      <c r="B1" s="3"/>
      <c r="R1" t="s">
        <v>145</v>
      </c>
    </row>
    <row r="2" spans="1:30" ht="21.75" thickBot="1" x14ac:dyDescent="0.4">
      <c r="A2" s="125"/>
      <c r="B2" s="187" t="s">
        <v>49</v>
      </c>
      <c r="C2" s="187"/>
      <c r="D2" s="187"/>
      <c r="E2" s="187"/>
      <c r="F2" s="187"/>
      <c r="G2" s="187"/>
      <c r="H2" s="187"/>
      <c r="I2" s="187"/>
      <c r="J2" s="187"/>
      <c r="K2" s="187"/>
      <c r="L2" s="187"/>
      <c r="M2" s="187"/>
      <c r="N2" s="187"/>
      <c r="O2" s="187"/>
      <c r="P2" s="187"/>
      <c r="Q2" s="187"/>
      <c r="R2" s="188"/>
    </row>
    <row r="3" spans="1:30" ht="15.75" thickBot="1" x14ac:dyDescent="0.3">
      <c r="A3" s="126"/>
      <c r="B3" s="170" t="s">
        <v>48</v>
      </c>
      <c r="C3" s="40"/>
      <c r="D3" s="193" t="s">
        <v>51</v>
      </c>
      <c r="E3" s="193"/>
      <c r="F3" s="193"/>
      <c r="G3" s="193"/>
      <c r="H3" s="30"/>
      <c r="I3" s="30"/>
      <c r="J3" s="30"/>
      <c r="K3" s="30"/>
      <c r="L3" s="30"/>
      <c r="M3" s="30"/>
      <c r="N3" s="32"/>
      <c r="O3" s="30"/>
      <c r="P3" s="30"/>
      <c r="Q3" s="30"/>
      <c r="R3" s="31"/>
      <c r="S3" s="8"/>
      <c r="U3" s="10"/>
      <c r="V3" s="10"/>
      <c r="W3" s="10"/>
      <c r="X3" s="10"/>
      <c r="Y3" s="10"/>
      <c r="Z3" s="10"/>
      <c r="AA3" s="10"/>
      <c r="AB3" s="10"/>
      <c r="AC3" s="10"/>
      <c r="AD3" s="10"/>
    </row>
    <row r="4" spans="1:30" ht="18" thickBot="1" x14ac:dyDescent="0.3">
      <c r="A4" s="126"/>
      <c r="B4" s="171" t="s">
        <v>90</v>
      </c>
      <c r="C4" s="172">
        <v>2</v>
      </c>
      <c r="D4" s="199" t="s">
        <v>25</v>
      </c>
      <c r="E4" s="200"/>
      <c r="F4" s="200"/>
      <c r="G4" s="200"/>
      <c r="H4" s="200"/>
      <c r="I4" s="200"/>
      <c r="J4" s="200"/>
      <c r="K4" s="200"/>
      <c r="L4" s="200"/>
      <c r="M4" s="201"/>
      <c r="N4" s="202" t="s">
        <v>36</v>
      </c>
      <c r="O4" s="202"/>
      <c r="P4" s="202"/>
      <c r="Q4" s="202"/>
      <c r="R4" s="203"/>
      <c r="S4" s="11"/>
      <c r="U4" s="10"/>
      <c r="V4" s="10"/>
      <c r="W4" s="10"/>
      <c r="X4" s="10"/>
      <c r="Y4" s="204"/>
      <c r="Z4" s="204"/>
      <c r="AA4" s="204"/>
      <c r="AB4" s="10"/>
      <c r="AC4" s="10"/>
      <c r="AD4" s="10"/>
    </row>
    <row r="5" spans="1:30" ht="18" customHeight="1" thickBot="1" x14ac:dyDescent="0.3">
      <c r="A5" s="126"/>
      <c r="B5" s="21"/>
      <c r="C5" s="165"/>
      <c r="D5" s="43" t="s">
        <v>38</v>
      </c>
      <c r="E5" s="45" t="s">
        <v>38</v>
      </c>
      <c r="F5" s="45" t="s">
        <v>89</v>
      </c>
      <c r="G5" s="21" t="s">
        <v>30</v>
      </c>
      <c r="H5" s="119" t="s">
        <v>29</v>
      </c>
      <c r="I5" s="4"/>
      <c r="J5" s="4" t="s">
        <v>31</v>
      </c>
      <c r="K5" s="4" t="s">
        <v>32</v>
      </c>
      <c r="L5" s="189" t="s">
        <v>188</v>
      </c>
      <c r="M5" s="190"/>
      <c r="N5" s="12" t="s">
        <v>33</v>
      </c>
      <c r="O5" s="4" t="s">
        <v>34</v>
      </c>
      <c r="P5" s="4" t="s">
        <v>37</v>
      </c>
      <c r="Q5" s="4" t="s">
        <v>35</v>
      </c>
      <c r="R5" s="13"/>
      <c r="S5" s="9"/>
      <c r="T5" s="119"/>
      <c r="U5" s="119"/>
      <c r="V5" s="81"/>
      <c r="W5" s="10"/>
      <c r="X5" s="11"/>
      <c r="Y5" s="11"/>
      <c r="Z5" s="11"/>
      <c r="AA5" s="11"/>
      <c r="AB5" s="11"/>
      <c r="AC5" s="10"/>
      <c r="AD5" s="10"/>
    </row>
    <row r="6" spans="1:30" ht="18" thickBot="1" x14ac:dyDescent="0.3">
      <c r="A6" s="126"/>
      <c r="B6" s="37" t="s">
        <v>91</v>
      </c>
      <c r="C6" s="172">
        <v>0</v>
      </c>
      <c r="D6" s="75" t="s">
        <v>39</v>
      </c>
      <c r="E6" s="41" t="s">
        <v>44</v>
      </c>
      <c r="F6" s="41" t="s">
        <v>44</v>
      </c>
      <c r="G6" s="7" t="s">
        <v>24</v>
      </c>
      <c r="H6" s="7" t="s">
        <v>24</v>
      </c>
      <c r="I6" s="7" t="s">
        <v>24</v>
      </c>
      <c r="J6" s="7" t="s">
        <v>24</v>
      </c>
      <c r="K6" s="7" t="s">
        <v>24</v>
      </c>
      <c r="L6" s="191"/>
      <c r="M6" s="192"/>
      <c r="N6" s="7" t="s">
        <v>21</v>
      </c>
      <c r="O6" s="7"/>
      <c r="P6" s="7"/>
      <c r="Q6" s="7" t="s">
        <v>21</v>
      </c>
      <c r="R6" s="14" t="s">
        <v>22</v>
      </c>
      <c r="S6" s="9"/>
      <c r="T6" s="118"/>
      <c r="U6" s="118"/>
      <c r="V6" s="11"/>
      <c r="W6" s="11"/>
      <c r="X6" s="11"/>
      <c r="Y6" s="11"/>
      <c r="Z6" s="11"/>
      <c r="AA6" s="11"/>
      <c r="AB6" s="11"/>
      <c r="AC6" s="10"/>
      <c r="AD6" s="10"/>
    </row>
    <row r="7" spans="1:30" ht="17.25" x14ac:dyDescent="0.25">
      <c r="A7" s="126"/>
      <c r="B7" s="197"/>
      <c r="C7" s="198"/>
      <c r="D7" s="34" t="s">
        <v>182</v>
      </c>
      <c r="E7" s="42" t="s">
        <v>183</v>
      </c>
      <c r="F7" s="42" t="s">
        <v>183</v>
      </c>
      <c r="G7" s="42" t="s">
        <v>182</v>
      </c>
      <c r="H7" s="6" t="s">
        <v>184</v>
      </c>
      <c r="I7" s="6" t="s">
        <v>185</v>
      </c>
      <c r="J7" s="6" t="s">
        <v>186</v>
      </c>
      <c r="K7" s="6" t="s">
        <v>187</v>
      </c>
      <c r="L7" s="158" t="s">
        <v>170</v>
      </c>
      <c r="M7" s="159" t="s">
        <v>171</v>
      </c>
      <c r="N7" s="6" t="s">
        <v>20</v>
      </c>
      <c r="O7" s="6" t="s">
        <v>4</v>
      </c>
      <c r="P7" s="6" t="s">
        <v>6</v>
      </c>
      <c r="Q7" s="6" t="s">
        <v>20</v>
      </c>
      <c r="R7" s="15" t="s">
        <v>43</v>
      </c>
      <c r="S7" s="9"/>
      <c r="T7" s="118"/>
      <c r="U7" s="118"/>
      <c r="V7" s="11"/>
      <c r="W7" s="10"/>
      <c r="X7" s="11"/>
      <c r="Y7" s="11"/>
      <c r="Z7" s="11"/>
      <c r="AA7" s="11"/>
      <c r="AB7" s="11"/>
      <c r="AC7" s="11"/>
      <c r="AD7" s="11"/>
    </row>
    <row r="8" spans="1:30" ht="15.75" thickBot="1" x14ac:dyDescent="0.3">
      <c r="A8" s="127"/>
      <c r="B8" s="119"/>
      <c r="C8" s="9"/>
      <c r="D8" s="46" t="s">
        <v>45</v>
      </c>
      <c r="E8" s="70" t="s">
        <v>45</v>
      </c>
      <c r="F8" s="70" t="s">
        <v>45</v>
      </c>
      <c r="G8" s="70" t="s">
        <v>45</v>
      </c>
      <c r="H8" s="70" t="s">
        <v>45</v>
      </c>
      <c r="I8" s="70" t="s">
        <v>45</v>
      </c>
      <c r="J8" s="70" t="s">
        <v>45</v>
      </c>
      <c r="K8" s="70" t="s">
        <v>45</v>
      </c>
      <c r="L8" s="140" t="s">
        <v>53</v>
      </c>
      <c r="M8" s="71" t="s">
        <v>53</v>
      </c>
      <c r="N8" s="6" t="s">
        <v>40</v>
      </c>
      <c r="O8" s="6" t="s">
        <v>41</v>
      </c>
      <c r="P8" s="6" t="s">
        <v>41</v>
      </c>
      <c r="Q8" s="6" t="s">
        <v>42</v>
      </c>
      <c r="R8" s="15" t="s">
        <v>19</v>
      </c>
      <c r="S8" s="11"/>
      <c r="T8" s="8"/>
      <c r="U8" s="10"/>
      <c r="V8" s="10"/>
      <c r="W8" s="10"/>
      <c r="X8" s="20"/>
      <c r="Y8" s="20"/>
      <c r="Z8" s="20"/>
      <c r="AA8" s="20"/>
      <c r="AB8" s="20"/>
      <c r="AC8" s="11"/>
      <c r="AD8" s="11"/>
    </row>
    <row r="9" spans="1:30" x14ac:dyDescent="0.25">
      <c r="A9" s="194" t="s">
        <v>180</v>
      </c>
      <c r="B9" s="161" t="s">
        <v>0</v>
      </c>
      <c r="C9" s="160" t="s">
        <v>169</v>
      </c>
      <c r="D9" s="173">
        <v>0</v>
      </c>
      <c r="E9" s="62">
        <f t="shared" ref="E9:E12" si="0">N9/2</f>
        <v>0.125</v>
      </c>
      <c r="F9" s="182"/>
      <c r="G9" s="62">
        <f t="shared" ref="G9:G12" si="1">D9+2*F9</f>
        <v>0</v>
      </c>
      <c r="H9" s="69">
        <f t="shared" ref="H9:H12" si="2">G9 + ((110-80)/120)*$C$4 * COS($C$6*PI()/180)</f>
        <v>0.5</v>
      </c>
      <c r="I9" s="69">
        <f t="shared" ref="I9:I12" si="3">G9+0.5*$C$4*COS($C$6*PI()/180)</f>
        <v>1</v>
      </c>
      <c r="J9" s="63">
        <f t="shared" ref="J9:J12" si="4">G9 + ((110-40)/120)*$C$4*COS($C$6*PI()/180)</f>
        <v>1.1666666666666667</v>
      </c>
      <c r="K9" s="63">
        <f t="shared" ref="K9:K12" si="5">G9 +$C$4*COS($C$6*PI()/180)</f>
        <v>2</v>
      </c>
      <c r="L9" s="63">
        <f t="shared" ref="L9:L12" si="6">G9 + ((110-20)/120)*$C$4</f>
        <v>1.5</v>
      </c>
      <c r="M9" s="78">
        <f t="shared" ref="M9:M12" si="7">(K9/COS($C$6*PI()/180))</f>
        <v>2</v>
      </c>
      <c r="N9" s="147">
        <v>0.25</v>
      </c>
      <c r="O9" s="147" t="s">
        <v>172</v>
      </c>
      <c r="P9" s="147" t="s">
        <v>172</v>
      </c>
      <c r="Q9" s="147">
        <v>0.75</v>
      </c>
      <c r="R9" s="117">
        <v>1.75</v>
      </c>
      <c r="S9" s="118"/>
      <c r="T9" s="8"/>
      <c r="U9" s="10"/>
      <c r="V9" s="10"/>
      <c r="W9" s="10"/>
      <c r="X9" s="20"/>
      <c r="Y9" s="20"/>
      <c r="Z9" s="20"/>
      <c r="AA9" s="20"/>
      <c r="AB9" s="20"/>
      <c r="AC9" s="118"/>
      <c r="AD9" s="118"/>
    </row>
    <row r="10" spans="1:30" x14ac:dyDescent="0.25">
      <c r="A10" s="195"/>
      <c r="B10" s="162" t="s">
        <v>0</v>
      </c>
      <c r="C10" s="141" t="s">
        <v>168</v>
      </c>
      <c r="D10" s="173">
        <v>0</v>
      </c>
      <c r="E10" s="62">
        <f t="shared" si="0"/>
        <v>0.15625</v>
      </c>
      <c r="F10" s="182"/>
      <c r="G10" s="62">
        <f t="shared" si="1"/>
        <v>0</v>
      </c>
      <c r="H10" s="69">
        <f t="shared" si="2"/>
        <v>0.5</v>
      </c>
      <c r="I10" s="69">
        <f t="shared" si="3"/>
        <v>1</v>
      </c>
      <c r="J10" s="63">
        <f t="shared" si="4"/>
        <v>1.1666666666666667</v>
      </c>
      <c r="K10" s="63">
        <f t="shared" si="5"/>
        <v>2</v>
      </c>
      <c r="L10" s="63">
        <f t="shared" si="6"/>
        <v>1.5</v>
      </c>
      <c r="M10" s="78">
        <f t="shared" si="7"/>
        <v>2</v>
      </c>
      <c r="N10" s="146">
        <v>0.3125</v>
      </c>
      <c r="O10" s="146" t="s">
        <v>172</v>
      </c>
      <c r="P10" s="146" t="s">
        <v>172</v>
      </c>
      <c r="Q10" s="146">
        <v>1.25</v>
      </c>
      <c r="R10" s="120">
        <v>1.75</v>
      </c>
      <c r="S10" s="118"/>
      <c r="T10" s="8"/>
      <c r="U10" s="10"/>
      <c r="V10" s="10"/>
      <c r="W10" s="10"/>
      <c r="X10" s="20"/>
      <c r="Y10" s="20"/>
      <c r="Z10" s="20"/>
      <c r="AA10" s="20"/>
      <c r="AB10" s="20"/>
      <c r="AC10" s="118"/>
      <c r="AD10" s="118"/>
    </row>
    <row r="11" spans="1:30" x14ac:dyDescent="0.25">
      <c r="A11" s="195"/>
      <c r="B11" s="162" t="s">
        <v>0</v>
      </c>
      <c r="C11" s="141" t="s">
        <v>167</v>
      </c>
      <c r="D11" s="173">
        <v>0</v>
      </c>
      <c r="E11" s="62">
        <f t="shared" si="0"/>
        <v>0.1875</v>
      </c>
      <c r="F11" s="182"/>
      <c r="G11" s="62">
        <f t="shared" si="1"/>
        <v>0</v>
      </c>
      <c r="H11" s="69">
        <f t="shared" si="2"/>
        <v>0.5</v>
      </c>
      <c r="I11" s="69">
        <f t="shared" si="3"/>
        <v>1</v>
      </c>
      <c r="J11" s="63">
        <f t="shared" si="4"/>
        <v>1.1666666666666667</v>
      </c>
      <c r="K11" s="63">
        <f t="shared" si="5"/>
        <v>2</v>
      </c>
      <c r="L11" s="63">
        <f t="shared" si="6"/>
        <v>1.5</v>
      </c>
      <c r="M11" s="78">
        <f t="shared" si="7"/>
        <v>2</v>
      </c>
      <c r="N11" s="146">
        <v>0.375</v>
      </c>
      <c r="O11" s="146" t="s">
        <v>172</v>
      </c>
      <c r="P11" s="146" t="s">
        <v>172</v>
      </c>
      <c r="Q11" s="146">
        <v>1.5</v>
      </c>
      <c r="R11" s="120">
        <v>1.75</v>
      </c>
      <c r="S11" s="118"/>
      <c r="T11" s="8"/>
      <c r="U11" s="10"/>
      <c r="V11" s="10"/>
      <c r="W11" s="10"/>
      <c r="X11" s="20"/>
      <c r="Y11" s="20"/>
      <c r="Z11" s="20"/>
      <c r="AA11" s="20"/>
      <c r="AB11" s="20"/>
      <c r="AC11" s="118"/>
      <c r="AD11" s="118"/>
    </row>
    <row r="12" spans="1:30" x14ac:dyDescent="0.25">
      <c r="A12" s="195"/>
      <c r="B12" s="162" t="s">
        <v>0</v>
      </c>
      <c r="C12" s="141" t="s">
        <v>166</v>
      </c>
      <c r="D12" s="173">
        <v>0</v>
      </c>
      <c r="E12" s="62">
        <f t="shared" si="0"/>
        <v>0.25</v>
      </c>
      <c r="F12" s="182"/>
      <c r="G12" s="62">
        <f t="shared" si="1"/>
        <v>0</v>
      </c>
      <c r="H12" s="69">
        <f t="shared" si="2"/>
        <v>0.5</v>
      </c>
      <c r="I12" s="69">
        <f t="shared" si="3"/>
        <v>1</v>
      </c>
      <c r="J12" s="63">
        <f t="shared" si="4"/>
        <v>1.1666666666666667</v>
      </c>
      <c r="K12" s="63">
        <f t="shared" si="5"/>
        <v>2</v>
      </c>
      <c r="L12" s="63">
        <f t="shared" si="6"/>
        <v>1.5</v>
      </c>
      <c r="M12" s="78">
        <f t="shared" si="7"/>
        <v>2</v>
      </c>
      <c r="N12" s="146">
        <v>0.5</v>
      </c>
      <c r="O12" s="146" t="s">
        <v>172</v>
      </c>
      <c r="P12" s="146" t="s">
        <v>172</v>
      </c>
      <c r="Q12" s="146">
        <v>2</v>
      </c>
      <c r="R12" s="120">
        <v>1.75</v>
      </c>
      <c r="S12" s="118"/>
      <c r="T12" s="8"/>
      <c r="U12" s="10"/>
      <c r="V12" s="10"/>
      <c r="W12" s="10"/>
      <c r="X12" s="20"/>
      <c r="Y12" s="20"/>
      <c r="Z12" s="20"/>
      <c r="AA12" s="20"/>
      <c r="AB12" s="20"/>
      <c r="AC12" s="118"/>
      <c r="AD12" s="118"/>
    </row>
    <row r="13" spans="1:30" x14ac:dyDescent="0.25">
      <c r="A13" s="195"/>
      <c r="B13" s="51" t="s">
        <v>0</v>
      </c>
      <c r="C13" s="36" t="s">
        <v>27</v>
      </c>
      <c r="D13" s="173">
        <v>0</v>
      </c>
      <c r="E13" s="47">
        <f>N13/2</f>
        <v>0.3125</v>
      </c>
      <c r="F13" s="183"/>
      <c r="G13" s="47">
        <f>D13+2*F13</f>
        <v>0</v>
      </c>
      <c r="H13" s="69">
        <f>G13 + ((110-80)/120)*$C$4 * COS($C$6*PI()/180)</f>
        <v>0.5</v>
      </c>
      <c r="I13" s="69">
        <f>G13+0.5*$C$4*COS($C$6*PI()/180)</f>
        <v>1</v>
      </c>
      <c r="J13" s="63">
        <f>G13 + ((110-40)/120)*$C$4*COS($C$6*PI()/180)</f>
        <v>1.1666666666666667</v>
      </c>
      <c r="K13" s="63">
        <f>G13 +$C$4*COS($C$6*PI()/180)</f>
        <v>2</v>
      </c>
      <c r="L13" s="63">
        <f>G13 + ((110-20)/120)*$C$4</f>
        <v>1.5</v>
      </c>
      <c r="M13" s="78">
        <f>(K13/COS($C$6*PI()/180))</f>
        <v>2</v>
      </c>
      <c r="N13" s="42">
        <v>0.625</v>
      </c>
      <c r="O13" s="146" t="s">
        <v>172</v>
      </c>
      <c r="P13" s="146" t="s">
        <v>172</v>
      </c>
      <c r="Q13" s="42">
        <v>2.5</v>
      </c>
      <c r="R13" s="18">
        <v>2.5</v>
      </c>
      <c r="S13" s="11"/>
      <c r="T13" s="163"/>
      <c r="U13" s="164"/>
      <c r="V13" s="11"/>
      <c r="W13" s="11"/>
      <c r="X13" s="11"/>
      <c r="Y13" s="11"/>
      <c r="Z13" s="11"/>
      <c r="AA13" s="11"/>
      <c r="AB13" s="11"/>
      <c r="AC13" s="10"/>
      <c r="AD13" s="10"/>
    </row>
    <row r="14" spans="1:30" x14ac:dyDescent="0.25">
      <c r="A14" s="195"/>
      <c r="B14" s="16" t="s">
        <v>0</v>
      </c>
      <c r="C14" s="36" t="s">
        <v>28</v>
      </c>
      <c r="D14" s="173">
        <v>0</v>
      </c>
      <c r="E14" s="59">
        <f>N14/2</f>
        <v>0.34375</v>
      </c>
      <c r="F14" s="184"/>
      <c r="G14" s="59">
        <f>D14+2*F14</f>
        <v>0</v>
      </c>
      <c r="H14" s="68">
        <f t="shared" ref="H14:H49" si="8">G14 + ((110-80)/120)*$C$4 * COS($C$6*PI()/180)</f>
        <v>0.5</v>
      </c>
      <c r="I14" s="68">
        <f t="shared" ref="I14:I49" si="9">G14+0.5*$C$4*COS($C$6*PI()/180)</f>
        <v>1</v>
      </c>
      <c r="J14" s="60">
        <f t="shared" ref="J14:J49" si="10">G14 + ((110-40)/120)*$C$4*COS($C$6*PI()/180)</f>
        <v>1.1666666666666667</v>
      </c>
      <c r="K14" s="60">
        <f t="shared" ref="K14:K49" si="11">G14 +$C$4*COS($C$6*PI()/180)</f>
        <v>2</v>
      </c>
      <c r="L14" s="63">
        <f t="shared" ref="L14:L49" si="12">G14 + ((110-20)/120)*$C$4</f>
        <v>1.5</v>
      </c>
      <c r="M14" s="78">
        <f t="shared" ref="M14:M49" si="13">(K14/COS($C$6*PI()/180))</f>
        <v>2</v>
      </c>
      <c r="N14" s="42">
        <v>0.6875</v>
      </c>
      <c r="O14" s="146" t="s">
        <v>172</v>
      </c>
      <c r="P14" s="146" t="s">
        <v>172</v>
      </c>
      <c r="Q14" s="42">
        <v>2.625</v>
      </c>
      <c r="R14" s="18">
        <v>2.5</v>
      </c>
      <c r="S14" s="11"/>
      <c r="T14" s="163"/>
      <c r="U14" s="164"/>
      <c r="V14" s="11"/>
      <c r="W14" s="11"/>
      <c r="X14" s="11"/>
      <c r="Y14" s="11"/>
      <c r="Z14" s="11"/>
      <c r="AA14" s="11"/>
      <c r="AB14" s="11"/>
      <c r="AC14" s="10"/>
      <c r="AD14" s="10"/>
    </row>
    <row r="15" spans="1:30" x14ac:dyDescent="0.25">
      <c r="A15" s="195"/>
      <c r="B15" s="16" t="s">
        <v>0</v>
      </c>
      <c r="C15" s="36" t="s">
        <v>10</v>
      </c>
      <c r="D15" s="174">
        <v>0</v>
      </c>
      <c r="E15" s="59">
        <f t="shared" ref="E15:E49" si="14">N15/2</f>
        <v>0.375</v>
      </c>
      <c r="F15" s="184"/>
      <c r="G15" s="59">
        <f t="shared" ref="G15:G22" si="15">D15+2*F15</f>
        <v>0</v>
      </c>
      <c r="H15" s="68">
        <f t="shared" si="8"/>
        <v>0.5</v>
      </c>
      <c r="I15" s="68">
        <f t="shared" si="9"/>
        <v>1</v>
      </c>
      <c r="J15" s="60">
        <f t="shared" si="10"/>
        <v>1.1666666666666667</v>
      </c>
      <c r="K15" s="60">
        <f t="shared" si="11"/>
        <v>2</v>
      </c>
      <c r="L15" s="63">
        <f t="shared" si="12"/>
        <v>1.5</v>
      </c>
      <c r="M15" s="78">
        <f t="shared" si="13"/>
        <v>2</v>
      </c>
      <c r="N15" s="42">
        <v>0.75</v>
      </c>
      <c r="O15" s="146" t="s">
        <v>172</v>
      </c>
      <c r="P15" s="146" t="s">
        <v>172</v>
      </c>
      <c r="Q15" s="42">
        <v>3</v>
      </c>
      <c r="R15" s="18">
        <v>2.75</v>
      </c>
      <c r="S15" s="11"/>
      <c r="T15" s="163"/>
      <c r="U15" s="164"/>
      <c r="V15" s="11"/>
      <c r="W15" s="11"/>
      <c r="X15" s="11"/>
      <c r="Y15" s="11"/>
      <c r="Z15" s="11"/>
      <c r="AA15" s="11"/>
      <c r="AB15" s="11"/>
      <c r="AC15" s="10"/>
      <c r="AD15" s="10"/>
    </row>
    <row r="16" spans="1:30" x14ac:dyDescent="0.25">
      <c r="A16" s="195"/>
      <c r="B16" s="16" t="s">
        <v>0</v>
      </c>
      <c r="C16" s="36" t="s">
        <v>17</v>
      </c>
      <c r="D16" s="173">
        <v>0</v>
      </c>
      <c r="E16" s="59">
        <f t="shared" si="14"/>
        <v>0.4375</v>
      </c>
      <c r="F16" s="184">
        <v>0.4375</v>
      </c>
      <c r="G16" s="59">
        <f t="shared" si="15"/>
        <v>0.875</v>
      </c>
      <c r="H16" s="68">
        <f t="shared" si="8"/>
        <v>1.375</v>
      </c>
      <c r="I16" s="68">
        <f t="shared" si="9"/>
        <v>1.875</v>
      </c>
      <c r="J16" s="60">
        <f t="shared" si="10"/>
        <v>2.041666666666667</v>
      </c>
      <c r="K16" s="60">
        <f t="shared" si="11"/>
        <v>2.875</v>
      </c>
      <c r="L16" s="63">
        <f t="shared" si="12"/>
        <v>2.375</v>
      </c>
      <c r="M16" s="78">
        <f t="shared" si="13"/>
        <v>2.875</v>
      </c>
      <c r="N16" s="42">
        <v>0.875</v>
      </c>
      <c r="O16" s="146" t="s">
        <v>172</v>
      </c>
      <c r="P16" s="146" t="s">
        <v>172</v>
      </c>
      <c r="Q16" s="42">
        <v>3.375</v>
      </c>
      <c r="R16" s="18">
        <v>3</v>
      </c>
      <c r="S16" s="11"/>
      <c r="T16" s="163"/>
      <c r="U16" s="164"/>
      <c r="V16" s="11"/>
      <c r="W16" s="11"/>
      <c r="X16" s="11"/>
      <c r="Y16" s="11"/>
      <c r="Z16" s="11"/>
      <c r="AA16" s="11"/>
      <c r="AB16" s="11"/>
      <c r="AC16" s="10"/>
      <c r="AD16" s="10"/>
    </row>
    <row r="17" spans="1:30" x14ac:dyDescent="0.25">
      <c r="A17" s="195"/>
      <c r="B17" s="16" t="s">
        <v>0</v>
      </c>
      <c r="C17" s="5" t="s">
        <v>18</v>
      </c>
      <c r="D17" s="173">
        <v>0</v>
      </c>
      <c r="E17" s="59">
        <f t="shared" si="14"/>
        <v>0.5</v>
      </c>
      <c r="F17" s="184"/>
      <c r="G17" s="59">
        <f t="shared" si="15"/>
        <v>0</v>
      </c>
      <c r="H17" s="68">
        <f t="shared" si="8"/>
        <v>0.5</v>
      </c>
      <c r="I17" s="68">
        <f t="shared" si="9"/>
        <v>1</v>
      </c>
      <c r="J17" s="60">
        <f t="shared" si="10"/>
        <v>1.1666666666666667</v>
      </c>
      <c r="K17" s="60">
        <f t="shared" si="11"/>
        <v>2</v>
      </c>
      <c r="L17" s="63">
        <f t="shared" si="12"/>
        <v>1.5</v>
      </c>
      <c r="M17" s="78">
        <f t="shared" si="13"/>
        <v>2</v>
      </c>
      <c r="N17" s="26">
        <v>1</v>
      </c>
      <c r="O17" s="146" t="s">
        <v>172</v>
      </c>
      <c r="P17" s="146" t="s">
        <v>172</v>
      </c>
      <c r="Q17" s="26">
        <v>3.75</v>
      </c>
      <c r="R17" s="17">
        <v>3.125</v>
      </c>
      <c r="S17" s="11"/>
      <c r="T17" s="163"/>
      <c r="U17" s="164"/>
      <c r="V17" s="11"/>
      <c r="W17" s="11"/>
      <c r="X17" s="11"/>
      <c r="Y17" s="11"/>
      <c r="Z17" s="11"/>
      <c r="AA17" s="11"/>
      <c r="AB17" s="11"/>
      <c r="AC17" s="10"/>
      <c r="AD17" s="10"/>
    </row>
    <row r="18" spans="1:30" x14ac:dyDescent="0.25">
      <c r="A18" s="195"/>
      <c r="B18" s="16" t="s">
        <v>0</v>
      </c>
      <c r="C18" s="5" t="s">
        <v>26</v>
      </c>
      <c r="D18" s="173">
        <v>0</v>
      </c>
      <c r="E18" s="59">
        <f t="shared" si="14"/>
        <v>0.5625</v>
      </c>
      <c r="F18" s="184"/>
      <c r="G18" s="59">
        <f t="shared" si="15"/>
        <v>0</v>
      </c>
      <c r="H18" s="68">
        <f t="shared" si="8"/>
        <v>0.5</v>
      </c>
      <c r="I18" s="68">
        <f t="shared" si="9"/>
        <v>1</v>
      </c>
      <c r="J18" s="60">
        <f t="shared" si="10"/>
        <v>1.1666666666666667</v>
      </c>
      <c r="K18" s="60">
        <f t="shared" si="11"/>
        <v>2</v>
      </c>
      <c r="L18" s="63">
        <f t="shared" si="12"/>
        <v>1.5</v>
      </c>
      <c r="M18" s="78">
        <f t="shared" si="13"/>
        <v>2</v>
      </c>
      <c r="N18" s="26">
        <v>1.125</v>
      </c>
      <c r="O18" s="146" t="s">
        <v>172</v>
      </c>
      <c r="P18" s="146" t="s">
        <v>172</v>
      </c>
      <c r="Q18" s="26">
        <v>4.25</v>
      </c>
      <c r="R18" s="17">
        <v>3.5</v>
      </c>
      <c r="S18" s="11"/>
      <c r="T18" s="163"/>
      <c r="U18" s="164"/>
      <c r="V18" s="11"/>
      <c r="W18" s="11"/>
      <c r="X18" s="11"/>
      <c r="Y18" s="11"/>
      <c r="Z18" s="11"/>
      <c r="AA18" s="11"/>
      <c r="AB18" s="11"/>
      <c r="AC18" s="10"/>
      <c r="AD18" s="10"/>
    </row>
    <row r="19" spans="1:30" x14ac:dyDescent="0.25">
      <c r="A19" s="195"/>
      <c r="B19" s="16" t="s">
        <v>0</v>
      </c>
      <c r="C19" s="36" t="s">
        <v>23</v>
      </c>
      <c r="D19" s="173">
        <v>0</v>
      </c>
      <c r="E19" s="59">
        <f t="shared" si="14"/>
        <v>0.625</v>
      </c>
      <c r="F19" s="184"/>
      <c r="G19" s="59">
        <f t="shared" si="15"/>
        <v>0</v>
      </c>
      <c r="H19" s="68">
        <f t="shared" si="8"/>
        <v>0.5</v>
      </c>
      <c r="I19" s="68">
        <f t="shared" si="9"/>
        <v>1</v>
      </c>
      <c r="J19" s="60">
        <f t="shared" si="10"/>
        <v>1.1666666666666667</v>
      </c>
      <c r="K19" s="60">
        <f t="shared" si="11"/>
        <v>2</v>
      </c>
      <c r="L19" s="63">
        <f t="shared" si="12"/>
        <v>1.5</v>
      </c>
      <c r="M19" s="78">
        <f t="shared" si="13"/>
        <v>2</v>
      </c>
      <c r="N19" s="42">
        <v>1.25</v>
      </c>
      <c r="O19" s="146" t="s">
        <v>172</v>
      </c>
      <c r="P19" s="146" t="s">
        <v>172</v>
      </c>
      <c r="Q19" s="42">
        <v>4.5</v>
      </c>
      <c r="R19" s="18">
        <v>3.5</v>
      </c>
      <c r="S19" s="11"/>
      <c r="T19" s="163"/>
      <c r="U19" s="164"/>
      <c r="V19" s="11"/>
      <c r="W19" s="11"/>
      <c r="X19" s="11"/>
      <c r="Y19" s="11"/>
      <c r="Z19" s="11"/>
      <c r="AA19" s="11"/>
      <c r="AB19" s="11"/>
      <c r="AC19" s="76"/>
      <c r="AD19" s="76"/>
    </row>
    <row r="20" spans="1:30" x14ac:dyDescent="0.25">
      <c r="A20" s="195"/>
      <c r="B20" s="16" t="s">
        <v>0</v>
      </c>
      <c r="C20" s="36" t="s">
        <v>16</v>
      </c>
      <c r="D20" s="173">
        <v>0</v>
      </c>
      <c r="E20" s="59">
        <f t="shared" si="14"/>
        <v>0.6875</v>
      </c>
      <c r="F20" s="184"/>
      <c r="G20" s="59">
        <f t="shared" si="15"/>
        <v>0</v>
      </c>
      <c r="H20" s="68">
        <f t="shared" si="8"/>
        <v>0.5</v>
      </c>
      <c r="I20" s="68">
        <f t="shared" si="9"/>
        <v>1</v>
      </c>
      <c r="J20" s="60">
        <f t="shared" si="10"/>
        <v>1.1666666666666667</v>
      </c>
      <c r="K20" s="60">
        <f t="shared" si="11"/>
        <v>2</v>
      </c>
      <c r="L20" s="63">
        <f t="shared" si="12"/>
        <v>1.5</v>
      </c>
      <c r="M20" s="78">
        <f t="shared" si="13"/>
        <v>2</v>
      </c>
      <c r="N20" s="42">
        <v>1.375</v>
      </c>
      <c r="O20" s="146" t="s">
        <v>172</v>
      </c>
      <c r="P20" s="146" t="s">
        <v>172</v>
      </c>
      <c r="Q20" s="42">
        <v>4.875</v>
      </c>
      <c r="R20" s="18">
        <v>4.25</v>
      </c>
      <c r="S20" s="11"/>
      <c r="T20" s="163"/>
      <c r="U20" s="164"/>
      <c r="V20" s="11"/>
      <c r="W20" s="11"/>
      <c r="X20" s="11"/>
      <c r="Y20" s="11"/>
      <c r="Z20" s="11"/>
      <c r="AA20" s="11"/>
      <c r="AB20" s="11"/>
      <c r="AC20" s="76"/>
      <c r="AD20" s="76"/>
    </row>
    <row r="21" spans="1:30" x14ac:dyDescent="0.25">
      <c r="A21" s="195"/>
      <c r="B21" s="16" t="s">
        <v>0</v>
      </c>
      <c r="C21" s="36" t="s">
        <v>15</v>
      </c>
      <c r="D21" s="173">
        <v>0</v>
      </c>
      <c r="E21" s="59">
        <f t="shared" si="14"/>
        <v>0.71875</v>
      </c>
      <c r="F21" s="184"/>
      <c r="G21" s="59">
        <f t="shared" si="15"/>
        <v>0</v>
      </c>
      <c r="H21" s="68">
        <f t="shared" si="8"/>
        <v>0.5</v>
      </c>
      <c r="I21" s="68">
        <f t="shared" si="9"/>
        <v>1</v>
      </c>
      <c r="J21" s="60">
        <f t="shared" si="10"/>
        <v>1.1666666666666667</v>
      </c>
      <c r="K21" s="60">
        <f t="shared" si="11"/>
        <v>2</v>
      </c>
      <c r="L21" s="63">
        <f t="shared" si="12"/>
        <v>1.5</v>
      </c>
      <c r="M21" s="78">
        <f t="shared" si="13"/>
        <v>2</v>
      </c>
      <c r="N21" s="26">
        <v>1.4375</v>
      </c>
      <c r="O21" s="146" t="s">
        <v>172</v>
      </c>
      <c r="P21" s="146" t="s">
        <v>172</v>
      </c>
      <c r="Q21" s="41">
        <v>5.25</v>
      </c>
      <c r="R21" s="19">
        <v>4.25</v>
      </c>
      <c r="S21" s="11"/>
      <c r="T21" s="163"/>
      <c r="U21" s="164"/>
      <c r="V21" s="11"/>
      <c r="W21" s="11"/>
      <c r="X21" s="11"/>
      <c r="Y21" s="11"/>
      <c r="Z21" s="11"/>
      <c r="AA21" s="11"/>
      <c r="AB21" s="11"/>
      <c r="AC21" s="76"/>
      <c r="AD21" s="76"/>
    </row>
    <row r="22" spans="1:30" x14ac:dyDescent="0.25">
      <c r="A22" s="195"/>
      <c r="B22" s="16" t="s">
        <v>0</v>
      </c>
      <c r="C22" s="36" t="s">
        <v>14</v>
      </c>
      <c r="D22" s="173">
        <v>0</v>
      </c>
      <c r="E22" s="59">
        <f t="shared" si="14"/>
        <v>0.75</v>
      </c>
      <c r="F22" s="184"/>
      <c r="G22" s="59">
        <f t="shared" si="15"/>
        <v>0</v>
      </c>
      <c r="H22" s="68">
        <f t="shared" si="8"/>
        <v>0.5</v>
      </c>
      <c r="I22" s="68">
        <f t="shared" si="9"/>
        <v>1</v>
      </c>
      <c r="J22" s="60">
        <f t="shared" si="10"/>
        <v>1.1666666666666667</v>
      </c>
      <c r="K22" s="60">
        <f t="shared" si="11"/>
        <v>2</v>
      </c>
      <c r="L22" s="63">
        <f t="shared" si="12"/>
        <v>1.5</v>
      </c>
      <c r="M22" s="78">
        <f t="shared" si="13"/>
        <v>2</v>
      </c>
      <c r="N22" s="41">
        <v>1.5</v>
      </c>
      <c r="O22" s="146" t="s">
        <v>172</v>
      </c>
      <c r="P22" s="146" t="s">
        <v>172</v>
      </c>
      <c r="Q22" s="41">
        <v>5.625</v>
      </c>
      <c r="R22" s="19">
        <v>4.25</v>
      </c>
      <c r="S22" s="11"/>
      <c r="T22" s="163"/>
      <c r="U22" s="164"/>
      <c r="V22" s="11"/>
      <c r="W22" s="11"/>
      <c r="X22" s="11"/>
      <c r="Y22" s="11"/>
      <c r="Z22" s="11"/>
      <c r="AA22" s="11"/>
      <c r="AB22" s="11"/>
      <c r="AC22" s="76"/>
      <c r="AD22" s="76"/>
    </row>
    <row r="23" spans="1:30" ht="15.75" thickBot="1" x14ac:dyDescent="0.3">
      <c r="A23" s="195"/>
      <c r="B23" s="35" t="s">
        <v>0</v>
      </c>
      <c r="C23" s="27" t="s">
        <v>1</v>
      </c>
      <c r="D23" s="175">
        <v>0</v>
      </c>
      <c r="E23" s="49">
        <f t="shared" si="14"/>
        <v>0.78125</v>
      </c>
      <c r="F23" s="185"/>
      <c r="G23" s="49">
        <f t="shared" ref="G23:G49" si="16">D23+2*F23</f>
        <v>0</v>
      </c>
      <c r="H23" s="73">
        <f t="shared" si="8"/>
        <v>0.5</v>
      </c>
      <c r="I23" s="73">
        <f t="shared" si="9"/>
        <v>1</v>
      </c>
      <c r="J23" s="64">
        <f t="shared" si="10"/>
        <v>1.1666666666666667</v>
      </c>
      <c r="K23" s="64">
        <f t="shared" si="11"/>
        <v>2</v>
      </c>
      <c r="L23" s="157">
        <f t="shared" si="12"/>
        <v>1.5</v>
      </c>
      <c r="M23" s="148">
        <f t="shared" si="13"/>
        <v>2</v>
      </c>
      <c r="N23" s="50">
        <v>1.5625</v>
      </c>
      <c r="O23" s="27" t="s">
        <v>172</v>
      </c>
      <c r="P23" s="27" t="s">
        <v>172</v>
      </c>
      <c r="Q23" s="27">
        <v>6</v>
      </c>
      <c r="R23" s="29">
        <v>4.25</v>
      </c>
      <c r="S23" s="11"/>
      <c r="T23" s="163"/>
      <c r="U23" s="164"/>
      <c r="V23" s="11"/>
      <c r="W23" s="11"/>
      <c r="X23" s="11"/>
      <c r="Y23" s="11"/>
      <c r="Z23" s="11"/>
      <c r="AA23" s="11"/>
      <c r="AB23" s="11"/>
      <c r="AC23" s="76"/>
      <c r="AD23" s="76"/>
    </row>
    <row r="24" spans="1:30" x14ac:dyDescent="0.25">
      <c r="A24" s="195"/>
      <c r="B24" s="38" t="s">
        <v>146</v>
      </c>
      <c r="C24" s="53" t="s">
        <v>147</v>
      </c>
      <c r="D24" s="176">
        <v>0</v>
      </c>
      <c r="E24" s="65">
        <f t="shared" si="14"/>
        <v>0.1</v>
      </c>
      <c r="F24" s="186"/>
      <c r="G24" s="65">
        <f t="shared" si="16"/>
        <v>0</v>
      </c>
      <c r="H24" s="72">
        <f t="shared" si="8"/>
        <v>0.5</v>
      </c>
      <c r="I24" s="72">
        <f t="shared" si="9"/>
        <v>1</v>
      </c>
      <c r="J24" s="66">
        <f t="shared" si="10"/>
        <v>1.1666666666666667</v>
      </c>
      <c r="K24" s="66">
        <f t="shared" si="11"/>
        <v>2</v>
      </c>
      <c r="L24" s="66">
        <f t="shared" si="12"/>
        <v>1.5</v>
      </c>
      <c r="M24" s="149">
        <f t="shared" si="13"/>
        <v>2</v>
      </c>
      <c r="N24" s="153">
        <v>0.2</v>
      </c>
      <c r="O24" s="53" t="s">
        <v>172</v>
      </c>
      <c r="P24" s="53" t="s">
        <v>172</v>
      </c>
      <c r="Q24" s="154">
        <v>0.8</v>
      </c>
      <c r="R24" s="54">
        <v>2</v>
      </c>
      <c r="S24" s="118"/>
      <c r="T24" s="163"/>
      <c r="U24" s="164"/>
      <c r="V24" s="118"/>
      <c r="W24" s="118"/>
      <c r="X24" s="118"/>
      <c r="Y24" s="118"/>
      <c r="Z24" s="118"/>
      <c r="AA24" s="118"/>
      <c r="AB24" s="118"/>
      <c r="AC24" s="76"/>
      <c r="AD24" s="76"/>
    </row>
    <row r="25" spans="1:30" x14ac:dyDescent="0.25">
      <c r="A25" s="195"/>
      <c r="B25" s="51" t="s">
        <v>146</v>
      </c>
      <c r="C25" s="36" t="s">
        <v>148</v>
      </c>
      <c r="D25" s="177">
        <v>0</v>
      </c>
      <c r="E25" s="59">
        <f t="shared" si="14"/>
        <v>0.15</v>
      </c>
      <c r="F25" s="184"/>
      <c r="G25" s="59">
        <f t="shared" si="16"/>
        <v>0</v>
      </c>
      <c r="H25" s="68">
        <f t="shared" si="8"/>
        <v>0.5</v>
      </c>
      <c r="I25" s="68">
        <f t="shared" si="9"/>
        <v>1</v>
      </c>
      <c r="J25" s="60">
        <f t="shared" si="10"/>
        <v>1.1666666666666667</v>
      </c>
      <c r="K25" s="60">
        <f t="shared" si="11"/>
        <v>2</v>
      </c>
      <c r="L25" s="63">
        <f t="shared" si="12"/>
        <v>1.5</v>
      </c>
      <c r="M25" s="150">
        <f t="shared" si="13"/>
        <v>2</v>
      </c>
      <c r="N25" s="155">
        <v>0.3</v>
      </c>
      <c r="O25" s="5" t="s">
        <v>172</v>
      </c>
      <c r="P25" s="5" t="s">
        <v>172</v>
      </c>
      <c r="Q25" s="138">
        <v>1.2</v>
      </c>
      <c r="R25" s="17">
        <v>2</v>
      </c>
      <c r="S25" s="118"/>
      <c r="T25" s="163"/>
      <c r="U25" s="164"/>
      <c r="V25" s="118"/>
      <c r="W25" s="118"/>
      <c r="X25" s="118"/>
      <c r="Y25" s="118"/>
      <c r="Z25" s="118"/>
      <c r="AA25" s="118"/>
      <c r="AB25" s="118"/>
      <c r="AC25" s="76"/>
      <c r="AD25" s="76"/>
    </row>
    <row r="26" spans="1:30" x14ac:dyDescent="0.25">
      <c r="A26" s="195"/>
      <c r="B26" s="51" t="s">
        <v>146</v>
      </c>
      <c r="C26" s="36" t="s">
        <v>149</v>
      </c>
      <c r="D26" s="177">
        <v>0</v>
      </c>
      <c r="E26" s="59">
        <f t="shared" si="14"/>
        <v>0.2</v>
      </c>
      <c r="F26" s="184"/>
      <c r="G26" s="59">
        <f t="shared" si="16"/>
        <v>0</v>
      </c>
      <c r="H26" s="68">
        <f t="shared" si="8"/>
        <v>0.5</v>
      </c>
      <c r="I26" s="68">
        <f t="shared" si="9"/>
        <v>1</v>
      </c>
      <c r="J26" s="60">
        <f t="shared" si="10"/>
        <v>1.1666666666666667</v>
      </c>
      <c r="K26" s="60">
        <f t="shared" si="11"/>
        <v>2</v>
      </c>
      <c r="L26" s="63">
        <f t="shared" si="12"/>
        <v>1.5</v>
      </c>
      <c r="M26" s="150">
        <f t="shared" si="13"/>
        <v>2</v>
      </c>
      <c r="N26" s="155">
        <v>0.4</v>
      </c>
      <c r="O26" s="5" t="s">
        <v>172</v>
      </c>
      <c r="P26" s="5" t="s">
        <v>172</v>
      </c>
      <c r="Q26" s="138">
        <v>1.6</v>
      </c>
      <c r="R26" s="17">
        <v>2.5</v>
      </c>
      <c r="S26" s="118"/>
      <c r="T26" s="163"/>
      <c r="U26" s="164"/>
      <c r="V26" s="118"/>
      <c r="W26" s="118"/>
      <c r="X26" s="118"/>
      <c r="Y26" s="118"/>
      <c r="Z26" s="118"/>
      <c r="AA26" s="118"/>
      <c r="AB26" s="118"/>
      <c r="AC26" s="76"/>
      <c r="AD26" s="76"/>
    </row>
    <row r="27" spans="1:30" x14ac:dyDescent="0.25">
      <c r="A27" s="195"/>
      <c r="B27" s="51" t="s">
        <v>146</v>
      </c>
      <c r="C27" s="36" t="s">
        <v>150</v>
      </c>
      <c r="D27" s="177">
        <v>0</v>
      </c>
      <c r="E27" s="59">
        <f t="shared" si="14"/>
        <v>0.25</v>
      </c>
      <c r="F27" s="184"/>
      <c r="G27" s="59">
        <f t="shared" si="16"/>
        <v>0</v>
      </c>
      <c r="H27" s="68">
        <f t="shared" si="8"/>
        <v>0.5</v>
      </c>
      <c r="I27" s="68">
        <f t="shared" si="9"/>
        <v>1</v>
      </c>
      <c r="J27" s="60">
        <f t="shared" si="10"/>
        <v>1.1666666666666667</v>
      </c>
      <c r="K27" s="60">
        <f t="shared" si="11"/>
        <v>2</v>
      </c>
      <c r="L27" s="63">
        <f t="shared" si="12"/>
        <v>1.5</v>
      </c>
      <c r="M27" s="150">
        <f t="shared" si="13"/>
        <v>2</v>
      </c>
      <c r="N27" s="155">
        <v>0.5</v>
      </c>
      <c r="O27" s="5" t="s">
        <v>172</v>
      </c>
      <c r="P27" s="5" t="s">
        <v>172</v>
      </c>
      <c r="Q27" s="138">
        <v>2</v>
      </c>
      <c r="R27" s="17">
        <v>2.5</v>
      </c>
      <c r="S27" s="118"/>
      <c r="T27" s="163"/>
      <c r="U27" s="164"/>
      <c r="V27" s="118"/>
      <c r="W27" s="118"/>
      <c r="X27" s="118"/>
      <c r="Y27" s="118"/>
      <c r="Z27" s="118"/>
      <c r="AA27" s="118"/>
      <c r="AB27" s="118"/>
      <c r="AC27" s="76"/>
      <c r="AD27" s="76"/>
    </row>
    <row r="28" spans="1:30" x14ac:dyDescent="0.25">
      <c r="A28" s="195"/>
      <c r="B28" s="51" t="s">
        <v>146</v>
      </c>
      <c r="C28" s="36" t="s">
        <v>151</v>
      </c>
      <c r="D28" s="177">
        <v>0</v>
      </c>
      <c r="E28" s="59">
        <f t="shared" si="14"/>
        <v>0.3</v>
      </c>
      <c r="F28" s="184"/>
      <c r="G28" s="59">
        <f t="shared" si="16"/>
        <v>0</v>
      </c>
      <c r="H28" s="68">
        <f t="shared" si="8"/>
        <v>0.5</v>
      </c>
      <c r="I28" s="68">
        <f t="shared" si="9"/>
        <v>1</v>
      </c>
      <c r="J28" s="60">
        <f t="shared" si="10"/>
        <v>1.1666666666666667</v>
      </c>
      <c r="K28" s="60">
        <f t="shared" si="11"/>
        <v>2</v>
      </c>
      <c r="L28" s="63">
        <f t="shared" si="12"/>
        <v>1.5</v>
      </c>
      <c r="M28" s="150">
        <f t="shared" si="13"/>
        <v>2</v>
      </c>
      <c r="N28" s="155">
        <v>0.6</v>
      </c>
      <c r="O28" s="5" t="s">
        <v>172</v>
      </c>
      <c r="P28" s="5" t="s">
        <v>172</v>
      </c>
      <c r="Q28" s="138">
        <v>2.4</v>
      </c>
      <c r="R28" s="17">
        <v>2.5</v>
      </c>
      <c r="S28" s="118"/>
      <c r="T28" s="163"/>
      <c r="U28" s="164"/>
      <c r="V28" s="118"/>
      <c r="W28" s="118"/>
      <c r="X28" s="118"/>
      <c r="Y28" s="118"/>
      <c r="Z28" s="118"/>
      <c r="AA28" s="118"/>
      <c r="AB28" s="118"/>
      <c r="AC28" s="76"/>
      <c r="AD28" s="76"/>
    </row>
    <row r="29" spans="1:30" x14ac:dyDescent="0.25">
      <c r="A29" s="195"/>
      <c r="B29" s="51" t="s">
        <v>146</v>
      </c>
      <c r="C29" s="36" t="s">
        <v>152</v>
      </c>
      <c r="D29" s="177">
        <v>0</v>
      </c>
      <c r="E29" s="59">
        <f t="shared" si="14"/>
        <v>0.35</v>
      </c>
      <c r="F29" s="184"/>
      <c r="G29" s="59">
        <f t="shared" si="16"/>
        <v>0</v>
      </c>
      <c r="H29" s="68">
        <f t="shared" si="8"/>
        <v>0.5</v>
      </c>
      <c r="I29" s="68">
        <f t="shared" si="9"/>
        <v>1</v>
      </c>
      <c r="J29" s="60">
        <f t="shared" si="10"/>
        <v>1.1666666666666667</v>
      </c>
      <c r="K29" s="60">
        <f t="shared" si="11"/>
        <v>2</v>
      </c>
      <c r="L29" s="63">
        <f t="shared" si="12"/>
        <v>1.5</v>
      </c>
      <c r="M29" s="150">
        <f t="shared" si="13"/>
        <v>2</v>
      </c>
      <c r="N29" s="155">
        <v>0.7</v>
      </c>
      <c r="O29" s="5" t="s">
        <v>172</v>
      </c>
      <c r="P29" s="5" t="s">
        <v>172</v>
      </c>
      <c r="Q29" s="138">
        <v>2.8</v>
      </c>
      <c r="R29" s="17">
        <v>2.5</v>
      </c>
      <c r="S29" s="118"/>
      <c r="T29" s="163"/>
      <c r="U29" s="164"/>
      <c r="V29" s="118"/>
      <c r="W29" s="118"/>
      <c r="X29" s="118"/>
      <c r="Y29" s="118"/>
      <c r="Z29" s="118"/>
      <c r="AA29" s="118"/>
      <c r="AB29" s="118"/>
      <c r="AC29" s="76"/>
      <c r="AD29" s="76"/>
    </row>
    <row r="30" spans="1:30" x14ac:dyDescent="0.25">
      <c r="A30" s="195"/>
      <c r="B30" s="51" t="s">
        <v>146</v>
      </c>
      <c r="C30" s="36" t="s">
        <v>153</v>
      </c>
      <c r="D30" s="177">
        <v>0</v>
      </c>
      <c r="E30" s="59">
        <f t="shared" si="14"/>
        <v>0.4</v>
      </c>
      <c r="F30" s="184"/>
      <c r="G30" s="59">
        <f t="shared" si="16"/>
        <v>0</v>
      </c>
      <c r="H30" s="68">
        <f t="shared" si="8"/>
        <v>0.5</v>
      </c>
      <c r="I30" s="68">
        <f t="shared" si="9"/>
        <v>1</v>
      </c>
      <c r="J30" s="60">
        <f t="shared" si="10"/>
        <v>1.1666666666666667</v>
      </c>
      <c r="K30" s="60">
        <f t="shared" si="11"/>
        <v>2</v>
      </c>
      <c r="L30" s="63">
        <f t="shared" si="12"/>
        <v>1.5</v>
      </c>
      <c r="M30" s="150">
        <f t="shared" si="13"/>
        <v>2</v>
      </c>
      <c r="N30" s="155">
        <v>0.8</v>
      </c>
      <c r="O30" s="5" t="s">
        <v>172</v>
      </c>
      <c r="P30" s="5" t="s">
        <v>172</v>
      </c>
      <c r="Q30" s="138">
        <v>3.2</v>
      </c>
      <c r="R30" s="17">
        <v>3.5</v>
      </c>
      <c r="S30" s="118"/>
      <c r="T30" s="163"/>
      <c r="U30" s="164"/>
      <c r="V30" s="118"/>
      <c r="W30" s="118"/>
      <c r="X30" s="118"/>
      <c r="Y30" s="118"/>
      <c r="Z30" s="118"/>
      <c r="AA30" s="118"/>
      <c r="AB30" s="118"/>
      <c r="AC30" s="76"/>
      <c r="AD30" s="76"/>
    </row>
    <row r="31" spans="1:30" x14ac:dyDescent="0.25">
      <c r="A31" s="195"/>
      <c r="B31" s="51" t="s">
        <v>146</v>
      </c>
      <c r="C31" s="36" t="s">
        <v>154</v>
      </c>
      <c r="D31" s="177">
        <v>0</v>
      </c>
      <c r="E31" s="59">
        <f t="shared" si="14"/>
        <v>0.45</v>
      </c>
      <c r="F31" s="184">
        <v>0.45</v>
      </c>
      <c r="G31" s="59">
        <f t="shared" si="16"/>
        <v>0.9</v>
      </c>
      <c r="H31" s="68">
        <f t="shared" si="8"/>
        <v>1.4</v>
      </c>
      <c r="I31" s="68">
        <f t="shared" si="9"/>
        <v>1.9</v>
      </c>
      <c r="J31" s="60">
        <f t="shared" si="10"/>
        <v>2.0666666666666669</v>
      </c>
      <c r="K31" s="60">
        <f t="shared" si="11"/>
        <v>2.9</v>
      </c>
      <c r="L31" s="63">
        <f t="shared" si="12"/>
        <v>2.4</v>
      </c>
      <c r="M31" s="150">
        <f t="shared" si="13"/>
        <v>2.9</v>
      </c>
      <c r="N31" s="155">
        <v>0.9</v>
      </c>
      <c r="O31" s="5" t="s">
        <v>172</v>
      </c>
      <c r="P31" s="5" t="s">
        <v>172</v>
      </c>
      <c r="Q31" s="138">
        <v>3.6</v>
      </c>
      <c r="R31" s="17">
        <v>3.5</v>
      </c>
      <c r="S31" s="118"/>
      <c r="T31" s="163"/>
      <c r="U31" s="164"/>
      <c r="V31" s="118"/>
      <c r="W31" s="118"/>
      <c r="X31" s="118"/>
      <c r="Y31" s="118"/>
      <c r="Z31" s="118"/>
      <c r="AA31" s="118"/>
      <c r="AB31" s="118"/>
      <c r="AC31" s="76"/>
      <c r="AD31" s="76"/>
    </row>
    <row r="32" spans="1:30" x14ac:dyDescent="0.25">
      <c r="A32" s="195"/>
      <c r="B32" s="51" t="s">
        <v>146</v>
      </c>
      <c r="C32" s="36" t="s">
        <v>155</v>
      </c>
      <c r="D32" s="177">
        <v>0</v>
      </c>
      <c r="E32" s="59">
        <f t="shared" si="14"/>
        <v>0.5</v>
      </c>
      <c r="F32" s="184"/>
      <c r="G32" s="59">
        <f t="shared" si="16"/>
        <v>0</v>
      </c>
      <c r="H32" s="68">
        <f t="shared" si="8"/>
        <v>0.5</v>
      </c>
      <c r="I32" s="68">
        <f t="shared" si="9"/>
        <v>1</v>
      </c>
      <c r="J32" s="60">
        <f t="shared" si="10"/>
        <v>1.1666666666666667</v>
      </c>
      <c r="K32" s="60">
        <f t="shared" si="11"/>
        <v>2</v>
      </c>
      <c r="L32" s="63">
        <f t="shared" si="12"/>
        <v>1.5</v>
      </c>
      <c r="M32" s="150">
        <f t="shared" si="13"/>
        <v>2</v>
      </c>
      <c r="N32" s="155">
        <v>1</v>
      </c>
      <c r="O32" s="5" t="s">
        <v>172</v>
      </c>
      <c r="P32" s="5" t="s">
        <v>172</v>
      </c>
      <c r="Q32" s="138">
        <v>4</v>
      </c>
      <c r="R32" s="17">
        <v>3.5</v>
      </c>
      <c r="S32" s="118"/>
      <c r="T32" s="163"/>
      <c r="U32" s="164"/>
      <c r="V32" s="118"/>
      <c r="W32" s="118"/>
      <c r="X32" s="118"/>
      <c r="Y32" s="118"/>
      <c r="Z32" s="118"/>
      <c r="AA32" s="118"/>
      <c r="AB32" s="118"/>
      <c r="AC32" s="76"/>
      <c r="AD32" s="76"/>
    </row>
    <row r="33" spans="1:30" x14ac:dyDescent="0.25">
      <c r="A33" s="195"/>
      <c r="B33" s="51" t="s">
        <v>146</v>
      </c>
      <c r="C33" s="36" t="s">
        <v>156</v>
      </c>
      <c r="D33" s="177">
        <v>0</v>
      </c>
      <c r="E33" s="59">
        <f t="shared" si="14"/>
        <v>0.55000000000000004</v>
      </c>
      <c r="F33" s="184"/>
      <c r="G33" s="59">
        <f t="shared" si="16"/>
        <v>0</v>
      </c>
      <c r="H33" s="68">
        <f t="shared" si="8"/>
        <v>0.5</v>
      </c>
      <c r="I33" s="68">
        <f t="shared" si="9"/>
        <v>1</v>
      </c>
      <c r="J33" s="60">
        <f t="shared" si="10"/>
        <v>1.1666666666666667</v>
      </c>
      <c r="K33" s="60">
        <f t="shared" si="11"/>
        <v>2</v>
      </c>
      <c r="L33" s="63">
        <f t="shared" si="12"/>
        <v>1.5</v>
      </c>
      <c r="M33" s="150">
        <f t="shared" si="13"/>
        <v>2</v>
      </c>
      <c r="N33" s="155">
        <v>1.1000000000000001</v>
      </c>
      <c r="O33" s="5" t="s">
        <v>172</v>
      </c>
      <c r="P33" s="5" t="s">
        <v>172</v>
      </c>
      <c r="Q33" s="138">
        <v>4.4000000000000004</v>
      </c>
      <c r="R33" s="17">
        <v>3.5</v>
      </c>
      <c r="S33" s="118"/>
      <c r="T33" s="163"/>
      <c r="U33" s="164"/>
      <c r="V33" s="118"/>
      <c r="W33" s="118"/>
      <c r="X33" s="118"/>
      <c r="Y33" s="118"/>
      <c r="Z33" s="118"/>
      <c r="AA33" s="118"/>
      <c r="AB33" s="118"/>
      <c r="AC33" s="76"/>
      <c r="AD33" s="76"/>
    </row>
    <row r="34" spans="1:30" x14ac:dyDescent="0.25">
      <c r="A34" s="195"/>
      <c r="B34" s="51" t="s">
        <v>146</v>
      </c>
      <c r="C34" s="36" t="s">
        <v>157</v>
      </c>
      <c r="D34" s="177">
        <v>0</v>
      </c>
      <c r="E34" s="59">
        <f t="shared" si="14"/>
        <v>0.6</v>
      </c>
      <c r="F34" s="184"/>
      <c r="G34" s="59">
        <f t="shared" si="16"/>
        <v>0</v>
      </c>
      <c r="H34" s="68">
        <f t="shared" si="8"/>
        <v>0.5</v>
      </c>
      <c r="I34" s="68">
        <f t="shared" si="9"/>
        <v>1</v>
      </c>
      <c r="J34" s="60">
        <f t="shared" si="10"/>
        <v>1.1666666666666667</v>
      </c>
      <c r="K34" s="60">
        <f t="shared" si="11"/>
        <v>2</v>
      </c>
      <c r="L34" s="63">
        <f t="shared" si="12"/>
        <v>1.5</v>
      </c>
      <c r="M34" s="150">
        <f t="shared" si="13"/>
        <v>2</v>
      </c>
      <c r="N34" s="155">
        <v>1.2</v>
      </c>
      <c r="O34" s="5" t="s">
        <v>172</v>
      </c>
      <c r="P34" s="5" t="s">
        <v>172</v>
      </c>
      <c r="Q34" s="138">
        <v>4.8</v>
      </c>
      <c r="R34" s="17">
        <v>3.5</v>
      </c>
      <c r="S34" s="118"/>
      <c r="T34" s="163"/>
      <c r="U34" s="164"/>
      <c r="V34" s="118"/>
      <c r="W34" s="118"/>
      <c r="X34" s="118"/>
      <c r="Y34" s="118"/>
      <c r="Z34" s="118"/>
      <c r="AA34" s="118"/>
      <c r="AB34" s="118"/>
      <c r="AC34" s="76"/>
      <c r="AD34" s="76"/>
    </row>
    <row r="35" spans="1:30" x14ac:dyDescent="0.25">
      <c r="A35" s="195"/>
      <c r="B35" s="51" t="s">
        <v>146</v>
      </c>
      <c r="C35" s="36" t="s">
        <v>158</v>
      </c>
      <c r="D35" s="177">
        <v>0</v>
      </c>
      <c r="E35" s="59">
        <f t="shared" si="14"/>
        <v>0.65</v>
      </c>
      <c r="F35" s="184"/>
      <c r="G35" s="59">
        <f t="shared" si="16"/>
        <v>0</v>
      </c>
      <c r="H35" s="68">
        <f t="shared" si="8"/>
        <v>0.5</v>
      </c>
      <c r="I35" s="68">
        <f t="shared" si="9"/>
        <v>1</v>
      </c>
      <c r="J35" s="60">
        <f t="shared" si="10"/>
        <v>1.1666666666666667</v>
      </c>
      <c r="K35" s="60">
        <f t="shared" si="11"/>
        <v>2</v>
      </c>
      <c r="L35" s="63">
        <f t="shared" si="12"/>
        <v>1.5</v>
      </c>
      <c r="M35" s="150">
        <f t="shared" si="13"/>
        <v>2</v>
      </c>
      <c r="N35" s="155">
        <v>1.3</v>
      </c>
      <c r="O35" s="5" t="s">
        <v>172</v>
      </c>
      <c r="P35" s="5" t="s">
        <v>172</v>
      </c>
      <c r="Q35" s="138">
        <v>5.2</v>
      </c>
      <c r="R35" s="17">
        <v>3.5</v>
      </c>
      <c r="S35" s="118"/>
      <c r="T35" s="163"/>
      <c r="U35" s="164"/>
      <c r="V35" s="118"/>
      <c r="W35" s="118"/>
      <c r="X35" s="118"/>
      <c r="Y35" s="118"/>
      <c r="Z35" s="118"/>
      <c r="AA35" s="118"/>
      <c r="AB35" s="118"/>
      <c r="AC35" s="76"/>
      <c r="AD35" s="76"/>
    </row>
    <row r="36" spans="1:30" x14ac:dyDescent="0.25">
      <c r="A36" s="195"/>
      <c r="B36" s="51" t="s">
        <v>146</v>
      </c>
      <c r="C36" s="36" t="s">
        <v>159</v>
      </c>
      <c r="D36" s="177">
        <v>0</v>
      </c>
      <c r="E36" s="59">
        <f t="shared" si="14"/>
        <v>0.7</v>
      </c>
      <c r="F36" s="184"/>
      <c r="G36" s="59">
        <f t="shared" si="16"/>
        <v>0</v>
      </c>
      <c r="H36" s="68">
        <f t="shared" si="8"/>
        <v>0.5</v>
      </c>
      <c r="I36" s="68">
        <f t="shared" si="9"/>
        <v>1</v>
      </c>
      <c r="J36" s="60">
        <f t="shared" si="10"/>
        <v>1.1666666666666667</v>
      </c>
      <c r="K36" s="60">
        <f t="shared" si="11"/>
        <v>2</v>
      </c>
      <c r="L36" s="63">
        <f t="shared" si="12"/>
        <v>1.5</v>
      </c>
      <c r="M36" s="150">
        <f t="shared" si="13"/>
        <v>2</v>
      </c>
      <c r="N36" s="155">
        <v>1.4</v>
      </c>
      <c r="O36" s="5" t="s">
        <v>172</v>
      </c>
      <c r="P36" s="5" t="s">
        <v>172</v>
      </c>
      <c r="Q36" s="138">
        <v>5.6</v>
      </c>
      <c r="R36" s="17">
        <v>3.5</v>
      </c>
      <c r="S36" s="118"/>
      <c r="T36" s="163"/>
      <c r="U36" s="164"/>
      <c r="V36" s="118"/>
      <c r="W36" s="118"/>
      <c r="X36" s="118"/>
      <c r="Y36" s="118"/>
      <c r="Z36" s="118"/>
      <c r="AA36" s="118"/>
      <c r="AB36" s="118"/>
      <c r="AC36" s="76"/>
      <c r="AD36" s="76"/>
    </row>
    <row r="37" spans="1:30" x14ac:dyDescent="0.25">
      <c r="A37" s="195"/>
      <c r="B37" s="51" t="s">
        <v>146</v>
      </c>
      <c r="C37" s="36" t="s">
        <v>160</v>
      </c>
      <c r="D37" s="177">
        <v>0</v>
      </c>
      <c r="E37" s="59">
        <f t="shared" si="14"/>
        <v>0.75</v>
      </c>
      <c r="F37" s="184"/>
      <c r="G37" s="59">
        <f t="shared" si="16"/>
        <v>0</v>
      </c>
      <c r="H37" s="68">
        <f t="shared" si="8"/>
        <v>0.5</v>
      </c>
      <c r="I37" s="68">
        <f t="shared" si="9"/>
        <v>1</v>
      </c>
      <c r="J37" s="60">
        <f t="shared" si="10"/>
        <v>1.1666666666666667</v>
      </c>
      <c r="K37" s="60">
        <f t="shared" si="11"/>
        <v>2</v>
      </c>
      <c r="L37" s="63">
        <f t="shared" si="12"/>
        <v>1.5</v>
      </c>
      <c r="M37" s="150">
        <f t="shared" si="13"/>
        <v>2</v>
      </c>
      <c r="N37" s="155">
        <v>1.5</v>
      </c>
      <c r="O37" s="5" t="s">
        <v>172</v>
      </c>
      <c r="P37" s="5" t="s">
        <v>172</v>
      </c>
      <c r="Q37" s="138">
        <v>6</v>
      </c>
      <c r="R37" s="17">
        <v>3.5</v>
      </c>
      <c r="S37" s="118"/>
      <c r="T37" s="163"/>
      <c r="U37" s="164"/>
      <c r="V37" s="118"/>
      <c r="W37" s="118"/>
      <c r="X37" s="118"/>
      <c r="Y37" s="118"/>
      <c r="Z37" s="118"/>
      <c r="AA37" s="118"/>
      <c r="AB37" s="118"/>
      <c r="AC37" s="76"/>
      <c r="AD37" s="76"/>
    </row>
    <row r="38" spans="1:30" x14ac:dyDescent="0.25">
      <c r="A38" s="195"/>
      <c r="B38" s="51" t="s">
        <v>146</v>
      </c>
      <c r="C38" s="36" t="s">
        <v>161</v>
      </c>
      <c r="D38" s="177">
        <v>0</v>
      </c>
      <c r="E38" s="59">
        <f t="shared" si="14"/>
        <v>0.8</v>
      </c>
      <c r="F38" s="184"/>
      <c r="G38" s="59">
        <f t="shared" si="16"/>
        <v>0</v>
      </c>
      <c r="H38" s="68">
        <f t="shared" si="8"/>
        <v>0.5</v>
      </c>
      <c r="I38" s="68">
        <f t="shared" si="9"/>
        <v>1</v>
      </c>
      <c r="J38" s="60">
        <f t="shared" si="10"/>
        <v>1.1666666666666667</v>
      </c>
      <c r="K38" s="60">
        <f t="shared" si="11"/>
        <v>2</v>
      </c>
      <c r="L38" s="63">
        <f t="shared" si="12"/>
        <v>1.5</v>
      </c>
      <c r="M38" s="150">
        <f t="shared" si="13"/>
        <v>2</v>
      </c>
      <c r="N38" s="155">
        <v>1.6</v>
      </c>
      <c r="O38" s="5" t="s">
        <v>172</v>
      </c>
      <c r="P38" s="5" t="s">
        <v>172</v>
      </c>
      <c r="Q38" s="138">
        <v>6.4</v>
      </c>
      <c r="R38" s="17">
        <v>4.5</v>
      </c>
      <c r="S38" s="118"/>
      <c r="T38" s="163"/>
      <c r="U38" s="164"/>
      <c r="V38" s="118"/>
      <c r="W38" s="118"/>
      <c r="X38" s="118"/>
      <c r="Y38" s="118"/>
      <c r="Z38" s="118"/>
      <c r="AA38" s="118"/>
      <c r="AB38" s="118"/>
      <c r="AC38" s="76"/>
      <c r="AD38" s="76"/>
    </row>
    <row r="39" spans="1:30" x14ac:dyDescent="0.25">
      <c r="A39" s="195"/>
      <c r="B39" s="51" t="s">
        <v>146</v>
      </c>
      <c r="C39" s="36" t="s">
        <v>162</v>
      </c>
      <c r="D39" s="177">
        <v>0</v>
      </c>
      <c r="E39" s="59">
        <f t="shared" si="14"/>
        <v>0.85</v>
      </c>
      <c r="F39" s="184"/>
      <c r="G39" s="59">
        <f t="shared" si="16"/>
        <v>0</v>
      </c>
      <c r="H39" s="68">
        <f t="shared" si="8"/>
        <v>0.5</v>
      </c>
      <c r="I39" s="68">
        <f t="shared" si="9"/>
        <v>1</v>
      </c>
      <c r="J39" s="60">
        <f t="shared" si="10"/>
        <v>1.1666666666666667</v>
      </c>
      <c r="K39" s="60">
        <f t="shared" si="11"/>
        <v>2</v>
      </c>
      <c r="L39" s="63">
        <f t="shared" si="12"/>
        <v>1.5</v>
      </c>
      <c r="M39" s="150">
        <f t="shared" si="13"/>
        <v>2</v>
      </c>
      <c r="N39" s="155">
        <v>1.7</v>
      </c>
      <c r="O39" s="5" t="s">
        <v>172</v>
      </c>
      <c r="P39" s="5" t="s">
        <v>172</v>
      </c>
      <c r="Q39" s="138">
        <v>6.8</v>
      </c>
      <c r="R39" s="17">
        <v>4.5</v>
      </c>
      <c r="S39" s="118"/>
      <c r="T39" s="163"/>
      <c r="U39" s="164"/>
      <c r="V39" s="118"/>
      <c r="W39" s="118"/>
      <c r="X39" s="118"/>
      <c r="Y39" s="118"/>
      <c r="Z39" s="118"/>
      <c r="AA39" s="118"/>
      <c r="AB39" s="118"/>
      <c r="AC39" s="76"/>
      <c r="AD39" s="76"/>
    </row>
    <row r="40" spans="1:30" x14ac:dyDescent="0.25">
      <c r="A40" s="195"/>
      <c r="B40" s="51" t="s">
        <v>146</v>
      </c>
      <c r="C40" s="36" t="s">
        <v>163</v>
      </c>
      <c r="D40" s="177">
        <v>0</v>
      </c>
      <c r="E40" s="59">
        <f t="shared" si="14"/>
        <v>0.9</v>
      </c>
      <c r="F40" s="184"/>
      <c r="G40" s="59">
        <f t="shared" si="16"/>
        <v>0</v>
      </c>
      <c r="H40" s="68">
        <f t="shared" si="8"/>
        <v>0.5</v>
      </c>
      <c r="I40" s="68">
        <f t="shared" si="9"/>
        <v>1</v>
      </c>
      <c r="J40" s="60">
        <f t="shared" si="10"/>
        <v>1.1666666666666667</v>
      </c>
      <c r="K40" s="60">
        <f t="shared" si="11"/>
        <v>2</v>
      </c>
      <c r="L40" s="63">
        <f t="shared" si="12"/>
        <v>1.5</v>
      </c>
      <c r="M40" s="150">
        <f t="shared" si="13"/>
        <v>2</v>
      </c>
      <c r="N40" s="155">
        <v>1.8</v>
      </c>
      <c r="O40" s="5" t="s">
        <v>172</v>
      </c>
      <c r="P40" s="5" t="s">
        <v>172</v>
      </c>
      <c r="Q40" s="138">
        <v>7.2</v>
      </c>
      <c r="R40" s="17">
        <v>4.5</v>
      </c>
      <c r="S40" s="118"/>
      <c r="T40" s="163"/>
      <c r="U40" s="164"/>
      <c r="V40" s="118"/>
      <c r="W40" s="118"/>
      <c r="X40" s="118"/>
      <c r="Y40" s="118"/>
      <c r="Z40" s="118"/>
      <c r="AA40" s="118"/>
      <c r="AB40" s="118"/>
      <c r="AC40" s="76"/>
      <c r="AD40" s="76"/>
    </row>
    <row r="41" spans="1:30" x14ac:dyDescent="0.25">
      <c r="A41" s="195"/>
      <c r="B41" s="51" t="s">
        <v>146</v>
      </c>
      <c r="C41" s="36" t="s">
        <v>164</v>
      </c>
      <c r="D41" s="177">
        <v>0</v>
      </c>
      <c r="E41" s="59">
        <f t="shared" si="14"/>
        <v>0.95</v>
      </c>
      <c r="F41" s="184"/>
      <c r="G41" s="59">
        <f t="shared" si="16"/>
        <v>0</v>
      </c>
      <c r="H41" s="68">
        <f t="shared" si="8"/>
        <v>0.5</v>
      </c>
      <c r="I41" s="68">
        <f t="shared" si="9"/>
        <v>1</v>
      </c>
      <c r="J41" s="60">
        <f t="shared" si="10"/>
        <v>1.1666666666666667</v>
      </c>
      <c r="K41" s="60">
        <f t="shared" si="11"/>
        <v>2</v>
      </c>
      <c r="L41" s="63">
        <f t="shared" si="12"/>
        <v>1.5</v>
      </c>
      <c r="M41" s="150">
        <f t="shared" si="13"/>
        <v>2</v>
      </c>
      <c r="N41" s="155">
        <v>1.9</v>
      </c>
      <c r="O41" s="5" t="s">
        <v>172</v>
      </c>
      <c r="P41" s="5" t="s">
        <v>172</v>
      </c>
      <c r="Q41" s="138">
        <v>7.6</v>
      </c>
      <c r="R41" s="17">
        <v>4.5</v>
      </c>
      <c r="S41" s="118"/>
      <c r="T41" s="163"/>
      <c r="U41" s="164"/>
      <c r="V41" s="118"/>
      <c r="W41" s="118"/>
      <c r="X41" s="118"/>
      <c r="Y41" s="118"/>
      <c r="Z41" s="118"/>
      <c r="AA41" s="118"/>
      <c r="AB41" s="118"/>
      <c r="AC41" s="76"/>
      <c r="AD41" s="76"/>
    </row>
    <row r="42" spans="1:30" ht="15.75" thickBot="1" x14ac:dyDescent="0.3">
      <c r="A42" s="196"/>
      <c r="B42" s="151" t="s">
        <v>146</v>
      </c>
      <c r="C42" s="152" t="s">
        <v>165</v>
      </c>
      <c r="D42" s="178">
        <v>0</v>
      </c>
      <c r="E42" s="49">
        <f>N42/2</f>
        <v>1</v>
      </c>
      <c r="F42" s="185"/>
      <c r="G42" s="49">
        <f>D42+2*F42</f>
        <v>0</v>
      </c>
      <c r="H42" s="73">
        <f t="shared" si="8"/>
        <v>0.5</v>
      </c>
      <c r="I42" s="73">
        <f t="shared" si="9"/>
        <v>1</v>
      </c>
      <c r="J42" s="64">
        <f t="shared" si="10"/>
        <v>1.1666666666666667</v>
      </c>
      <c r="K42" s="64">
        <f t="shared" si="11"/>
        <v>2</v>
      </c>
      <c r="L42" s="157">
        <f t="shared" si="12"/>
        <v>1.5</v>
      </c>
      <c r="M42" s="148">
        <f t="shared" si="13"/>
        <v>2</v>
      </c>
      <c r="N42" s="156">
        <v>2</v>
      </c>
      <c r="O42" s="27" t="s">
        <v>172</v>
      </c>
      <c r="P42" s="27" t="s">
        <v>172</v>
      </c>
      <c r="Q42" s="139">
        <v>8</v>
      </c>
      <c r="R42" s="29">
        <v>4.5</v>
      </c>
      <c r="S42" s="118"/>
      <c r="T42" s="163"/>
      <c r="U42" s="164"/>
      <c r="V42" s="118"/>
      <c r="W42" s="118"/>
      <c r="X42" s="118"/>
      <c r="Y42" s="118"/>
      <c r="Z42" s="118"/>
      <c r="AA42" s="118"/>
      <c r="AB42" s="118"/>
      <c r="AC42" s="76"/>
      <c r="AD42" s="76"/>
    </row>
    <row r="43" spans="1:30" ht="15.75" thickBot="1" x14ac:dyDescent="0.3">
      <c r="A43" s="194" t="s">
        <v>181</v>
      </c>
      <c r="B43" s="38" t="s">
        <v>2</v>
      </c>
      <c r="C43" s="142" t="s">
        <v>11</v>
      </c>
      <c r="D43" s="179">
        <v>0</v>
      </c>
      <c r="E43" s="65">
        <f t="shared" si="14"/>
        <v>0.375</v>
      </c>
      <c r="F43" s="186">
        <v>0.375</v>
      </c>
      <c r="G43" s="65">
        <f t="shared" si="16"/>
        <v>0.75</v>
      </c>
      <c r="H43" s="72">
        <f t="shared" si="8"/>
        <v>1.25</v>
      </c>
      <c r="I43" s="72">
        <f t="shared" si="9"/>
        <v>1.75</v>
      </c>
      <c r="J43" s="66">
        <f t="shared" si="10"/>
        <v>1.9166666666666667</v>
      </c>
      <c r="K43" s="66">
        <f t="shared" si="11"/>
        <v>2.75</v>
      </c>
      <c r="L43" s="66">
        <f t="shared" si="12"/>
        <v>2.25</v>
      </c>
      <c r="M43" s="79">
        <f t="shared" si="13"/>
        <v>2.75</v>
      </c>
      <c r="N43" s="52">
        <v>0.75</v>
      </c>
      <c r="O43" s="53">
        <v>1.25</v>
      </c>
      <c r="P43" s="53">
        <v>3</v>
      </c>
      <c r="Q43" s="53">
        <v>3</v>
      </c>
      <c r="R43" s="54">
        <v>3</v>
      </c>
      <c r="S43" s="11"/>
      <c r="T43" s="163"/>
      <c r="U43" s="164"/>
      <c r="V43" s="11"/>
      <c r="W43" s="11"/>
      <c r="X43" s="11"/>
      <c r="Y43" s="11"/>
      <c r="Z43" s="11"/>
      <c r="AA43" s="11"/>
      <c r="AB43" s="11"/>
      <c r="AC43" s="76"/>
      <c r="AD43" s="10"/>
    </row>
    <row r="44" spans="1:30" ht="15.75" thickBot="1" x14ac:dyDescent="0.3">
      <c r="A44" s="195"/>
      <c r="B44" s="16" t="s">
        <v>2</v>
      </c>
      <c r="C44" s="143" t="s">
        <v>13</v>
      </c>
      <c r="D44" s="180">
        <v>0</v>
      </c>
      <c r="E44" s="59">
        <f t="shared" si="14"/>
        <v>0.375</v>
      </c>
      <c r="F44" s="184"/>
      <c r="G44" s="59">
        <f t="shared" si="16"/>
        <v>0</v>
      </c>
      <c r="H44" s="68">
        <f t="shared" si="8"/>
        <v>0.5</v>
      </c>
      <c r="I44" s="68">
        <f t="shared" si="9"/>
        <v>1</v>
      </c>
      <c r="J44" s="60">
        <f t="shared" si="10"/>
        <v>1.1666666666666667</v>
      </c>
      <c r="K44" s="60">
        <f t="shared" si="11"/>
        <v>2</v>
      </c>
      <c r="L44" s="66">
        <f t="shared" si="12"/>
        <v>1.5</v>
      </c>
      <c r="M44" s="78">
        <f t="shared" si="13"/>
        <v>2</v>
      </c>
      <c r="N44" s="26">
        <v>0.75</v>
      </c>
      <c r="O44" s="5">
        <v>1.25</v>
      </c>
      <c r="P44" s="5">
        <v>3.5</v>
      </c>
      <c r="Q44" s="5">
        <v>4</v>
      </c>
      <c r="R44" s="17">
        <v>3.25</v>
      </c>
      <c r="S44" s="11"/>
      <c r="T44" s="163"/>
      <c r="U44" s="164"/>
      <c r="V44" s="11"/>
      <c r="W44" s="11"/>
      <c r="X44" s="11"/>
      <c r="Y44" s="11"/>
      <c r="Z44" s="11"/>
      <c r="AA44" s="11"/>
      <c r="AB44" s="11"/>
      <c r="AC44" s="76"/>
      <c r="AD44" s="10"/>
    </row>
    <row r="45" spans="1:30" x14ac:dyDescent="0.25">
      <c r="A45" s="195"/>
      <c r="B45" s="16" t="s">
        <v>2</v>
      </c>
      <c r="C45" s="143" t="s">
        <v>5</v>
      </c>
      <c r="D45" s="180">
        <v>0</v>
      </c>
      <c r="E45" s="59">
        <f t="shared" si="14"/>
        <v>0.5</v>
      </c>
      <c r="F45" s="184"/>
      <c r="G45" s="59">
        <f t="shared" si="16"/>
        <v>0</v>
      </c>
      <c r="H45" s="68">
        <f t="shared" si="8"/>
        <v>0.5</v>
      </c>
      <c r="I45" s="68">
        <f t="shared" si="9"/>
        <v>1</v>
      </c>
      <c r="J45" s="60">
        <f t="shared" si="10"/>
        <v>1.1666666666666667</v>
      </c>
      <c r="K45" s="60">
        <f t="shared" si="11"/>
        <v>2</v>
      </c>
      <c r="L45" s="66">
        <f t="shared" si="12"/>
        <v>1.5</v>
      </c>
      <c r="M45" s="78">
        <f t="shared" si="13"/>
        <v>2</v>
      </c>
      <c r="N45" s="26">
        <v>1</v>
      </c>
      <c r="O45" s="5">
        <v>2.5</v>
      </c>
      <c r="P45" s="5">
        <v>4.5</v>
      </c>
      <c r="Q45" s="5">
        <v>5</v>
      </c>
      <c r="R45" s="17">
        <v>3.5</v>
      </c>
      <c r="S45" s="11"/>
      <c r="T45" s="163"/>
      <c r="U45" s="164"/>
      <c r="V45" s="11"/>
      <c r="W45" s="11"/>
      <c r="X45" s="11"/>
      <c r="Y45" s="11"/>
      <c r="Z45" s="11"/>
      <c r="AA45" s="11"/>
      <c r="AB45" s="11"/>
      <c r="AC45" s="76"/>
      <c r="AD45" s="10"/>
    </row>
    <row r="46" spans="1:30" ht="15.75" thickBot="1" x14ac:dyDescent="0.3">
      <c r="A46" s="195"/>
      <c r="B46" s="35" t="s">
        <v>2</v>
      </c>
      <c r="C46" s="144" t="s">
        <v>3</v>
      </c>
      <c r="D46" s="181">
        <v>0</v>
      </c>
      <c r="E46" s="49">
        <f t="shared" si="14"/>
        <v>0.75</v>
      </c>
      <c r="F46" s="185"/>
      <c r="G46" s="49">
        <f t="shared" si="16"/>
        <v>0</v>
      </c>
      <c r="H46" s="73">
        <f t="shared" si="8"/>
        <v>0.5</v>
      </c>
      <c r="I46" s="73">
        <f t="shared" si="9"/>
        <v>1</v>
      </c>
      <c r="J46" s="64">
        <f t="shared" si="10"/>
        <v>1.1666666666666667</v>
      </c>
      <c r="K46" s="64">
        <f t="shared" si="11"/>
        <v>2</v>
      </c>
      <c r="L46" s="63">
        <f t="shared" si="12"/>
        <v>1.5</v>
      </c>
      <c r="M46" s="80">
        <f t="shared" si="13"/>
        <v>2</v>
      </c>
      <c r="N46" s="50">
        <v>1.5</v>
      </c>
      <c r="O46" s="27">
        <v>2.75</v>
      </c>
      <c r="P46" s="27">
        <v>5.5</v>
      </c>
      <c r="Q46" s="27">
        <v>6.5</v>
      </c>
      <c r="R46" s="29">
        <v>4</v>
      </c>
      <c r="S46" s="11"/>
      <c r="T46" s="163"/>
      <c r="U46" s="164"/>
      <c r="V46" s="11"/>
      <c r="W46" s="11"/>
      <c r="X46" s="11"/>
      <c r="Y46" s="11"/>
      <c r="Z46" s="11"/>
      <c r="AA46" s="11"/>
      <c r="AB46" s="11"/>
      <c r="AC46" s="76"/>
      <c r="AD46" s="76"/>
    </row>
    <row r="47" spans="1:30" ht="15.75" thickBot="1" x14ac:dyDescent="0.3">
      <c r="A47" s="195"/>
      <c r="B47" s="38" t="s">
        <v>8</v>
      </c>
      <c r="C47" s="142" t="s">
        <v>12</v>
      </c>
      <c r="D47" s="179">
        <v>0</v>
      </c>
      <c r="E47" s="65">
        <f t="shared" si="14"/>
        <v>0.3125</v>
      </c>
      <c r="F47" s="186">
        <v>0.625</v>
      </c>
      <c r="G47" s="65">
        <f t="shared" si="16"/>
        <v>1.25</v>
      </c>
      <c r="H47" s="72">
        <f t="shared" si="8"/>
        <v>1.75</v>
      </c>
      <c r="I47" s="72">
        <f t="shared" si="9"/>
        <v>2.25</v>
      </c>
      <c r="J47" s="66">
        <f t="shared" si="10"/>
        <v>2.416666666666667</v>
      </c>
      <c r="K47" s="66">
        <f t="shared" si="11"/>
        <v>3.25</v>
      </c>
      <c r="L47" s="66">
        <f t="shared" si="12"/>
        <v>2.75</v>
      </c>
      <c r="M47" s="79">
        <f t="shared" si="13"/>
        <v>3.25</v>
      </c>
      <c r="N47" s="52">
        <v>0.625</v>
      </c>
      <c r="O47" s="53">
        <v>1.75</v>
      </c>
      <c r="P47" s="53">
        <v>3.5</v>
      </c>
      <c r="Q47" s="53">
        <v>3.625</v>
      </c>
      <c r="R47" s="54">
        <v>2.5</v>
      </c>
      <c r="S47" s="11"/>
      <c r="T47" s="163"/>
      <c r="U47" s="164"/>
      <c r="V47" s="11"/>
      <c r="W47" s="11"/>
      <c r="X47" s="11"/>
      <c r="Y47" s="11"/>
      <c r="Z47" s="11"/>
      <c r="AA47" s="11"/>
      <c r="AB47" s="11"/>
      <c r="AC47" s="76"/>
      <c r="AD47" s="10"/>
    </row>
    <row r="48" spans="1:30" x14ac:dyDescent="0.25">
      <c r="A48" s="195"/>
      <c r="B48" s="16" t="s">
        <v>8</v>
      </c>
      <c r="C48" s="143" t="s">
        <v>7</v>
      </c>
      <c r="D48" s="180">
        <v>0</v>
      </c>
      <c r="E48" s="59">
        <f t="shared" si="14"/>
        <v>0.5</v>
      </c>
      <c r="F48" s="184"/>
      <c r="G48" s="59">
        <f t="shared" si="16"/>
        <v>0</v>
      </c>
      <c r="H48" s="68">
        <f t="shared" si="8"/>
        <v>0.5</v>
      </c>
      <c r="I48" s="68">
        <f t="shared" si="9"/>
        <v>1</v>
      </c>
      <c r="J48" s="60">
        <f t="shared" si="10"/>
        <v>1.1666666666666667</v>
      </c>
      <c r="K48" s="60">
        <f t="shared" si="11"/>
        <v>2</v>
      </c>
      <c r="L48" s="66">
        <f t="shared" si="12"/>
        <v>1.5</v>
      </c>
      <c r="M48" s="78">
        <f t="shared" si="13"/>
        <v>2</v>
      </c>
      <c r="N48" s="26">
        <v>1</v>
      </c>
      <c r="O48" s="5">
        <v>2.25</v>
      </c>
      <c r="P48" s="5">
        <v>4.5</v>
      </c>
      <c r="Q48" s="5">
        <v>5</v>
      </c>
      <c r="R48" s="17">
        <v>3.5</v>
      </c>
      <c r="S48" s="11"/>
      <c r="T48" s="163"/>
      <c r="U48" s="164"/>
      <c r="V48" s="11"/>
      <c r="W48" s="11"/>
      <c r="X48" s="11"/>
      <c r="Y48" s="11"/>
      <c r="Z48" s="11"/>
      <c r="AA48" s="11"/>
      <c r="AB48" s="11"/>
      <c r="AC48" s="76"/>
      <c r="AD48" s="10"/>
    </row>
    <row r="49" spans="1:30" x14ac:dyDescent="0.25">
      <c r="A49" s="195"/>
      <c r="B49" s="39" t="s">
        <v>8</v>
      </c>
      <c r="C49" s="145" t="s">
        <v>9</v>
      </c>
      <c r="D49" s="180">
        <v>0</v>
      </c>
      <c r="E49" s="59">
        <f t="shared" si="14"/>
        <v>0.5</v>
      </c>
      <c r="F49" s="184"/>
      <c r="G49" s="59">
        <f t="shared" si="16"/>
        <v>0</v>
      </c>
      <c r="H49" s="68">
        <f t="shared" si="8"/>
        <v>0.5</v>
      </c>
      <c r="I49" s="68">
        <f t="shared" si="9"/>
        <v>1</v>
      </c>
      <c r="J49" s="60">
        <f t="shared" si="10"/>
        <v>1.1666666666666667</v>
      </c>
      <c r="K49" s="60">
        <f t="shared" si="11"/>
        <v>2</v>
      </c>
      <c r="L49" s="63">
        <f t="shared" si="12"/>
        <v>1.5</v>
      </c>
      <c r="M49" s="78">
        <f t="shared" si="13"/>
        <v>2</v>
      </c>
      <c r="N49" s="45">
        <v>1</v>
      </c>
      <c r="O49" s="44">
        <v>3</v>
      </c>
      <c r="P49" s="44">
        <v>5</v>
      </c>
      <c r="Q49" s="44">
        <v>6</v>
      </c>
      <c r="R49" s="48">
        <v>4</v>
      </c>
      <c r="S49" s="11"/>
      <c r="T49" s="163"/>
      <c r="U49" s="164"/>
      <c r="V49" s="11"/>
      <c r="W49" s="11"/>
      <c r="X49" s="11"/>
      <c r="Y49" s="11"/>
      <c r="Z49" s="11"/>
      <c r="AA49" s="11"/>
      <c r="AB49" s="11"/>
      <c r="AC49" s="76"/>
      <c r="AD49" s="10"/>
    </row>
    <row r="50" spans="1:30" ht="15.75" customHeight="1" thickBot="1" x14ac:dyDescent="0.3">
      <c r="A50" s="196"/>
      <c r="B50" s="35"/>
      <c r="C50" s="33"/>
      <c r="D50" s="28"/>
      <c r="E50" s="56"/>
      <c r="F50" s="56"/>
      <c r="G50" s="56"/>
      <c r="H50" s="56"/>
      <c r="I50" s="57"/>
      <c r="J50" s="67"/>
      <c r="K50" s="58"/>
      <c r="L50" s="58"/>
      <c r="M50" s="61"/>
      <c r="N50" s="50"/>
      <c r="O50" s="27"/>
      <c r="P50" s="27"/>
      <c r="Q50" s="27"/>
      <c r="R50" s="29"/>
      <c r="S50" s="11"/>
    </row>
    <row r="51" spans="1:30" x14ac:dyDescent="0.25">
      <c r="A51" s="8"/>
      <c r="B51" s="169" t="s">
        <v>189</v>
      </c>
    </row>
    <row r="52" spans="1:30" x14ac:dyDescent="0.25">
      <c r="B52" s="55">
        <v>1</v>
      </c>
      <c r="C52" t="s">
        <v>46</v>
      </c>
    </row>
    <row r="53" spans="1:30" x14ac:dyDescent="0.25">
      <c r="B53" s="55">
        <v>2</v>
      </c>
      <c r="C53" t="s">
        <v>135</v>
      </c>
    </row>
    <row r="54" spans="1:30" x14ac:dyDescent="0.25">
      <c r="C54" t="s">
        <v>173</v>
      </c>
      <c r="P54" s="2"/>
    </row>
    <row r="55" spans="1:30" x14ac:dyDescent="0.25">
      <c r="B55" s="55">
        <v>3</v>
      </c>
      <c r="C55" t="s">
        <v>54</v>
      </c>
    </row>
    <row r="56" spans="1:30" ht="17.25" x14ac:dyDescent="0.25">
      <c r="B56" s="116"/>
      <c r="C56" t="s">
        <v>174</v>
      </c>
    </row>
    <row r="57" spans="1:30" x14ac:dyDescent="0.25">
      <c r="B57" s="77">
        <v>4</v>
      </c>
      <c r="C57" t="s">
        <v>47</v>
      </c>
    </row>
    <row r="59" spans="1:30" x14ac:dyDescent="0.25">
      <c r="B59" s="3" t="s">
        <v>190</v>
      </c>
    </row>
    <row r="60" spans="1:30" x14ac:dyDescent="0.25">
      <c r="B60" s="55">
        <v>1</v>
      </c>
      <c r="C60" t="s">
        <v>136</v>
      </c>
    </row>
    <row r="61" spans="1:30" x14ac:dyDescent="0.25">
      <c r="B61" s="116"/>
      <c r="C61" s="167" t="s">
        <v>139</v>
      </c>
    </row>
    <row r="62" spans="1:30" x14ac:dyDescent="0.25">
      <c r="B62" s="116"/>
      <c r="C62" t="s">
        <v>200</v>
      </c>
    </row>
    <row r="63" spans="1:30" x14ac:dyDescent="0.25">
      <c r="B63" s="116"/>
      <c r="C63" t="s">
        <v>193</v>
      </c>
    </row>
    <row r="64" spans="1:30" ht="17.25" x14ac:dyDescent="0.25">
      <c r="B64" s="116"/>
      <c r="C64" t="s">
        <v>194</v>
      </c>
    </row>
    <row r="65" spans="2:3" x14ac:dyDescent="0.25">
      <c r="B65" s="116"/>
      <c r="C65" t="s">
        <v>195</v>
      </c>
    </row>
    <row r="66" spans="2:3" x14ac:dyDescent="0.25">
      <c r="B66" s="116"/>
      <c r="C66" t="s">
        <v>196</v>
      </c>
    </row>
    <row r="67" spans="2:3" x14ac:dyDescent="0.25">
      <c r="B67" s="121"/>
    </row>
    <row r="68" spans="2:3" x14ac:dyDescent="0.25">
      <c r="B68" s="116"/>
      <c r="C68" s="167" t="s">
        <v>140</v>
      </c>
    </row>
    <row r="69" spans="2:3" x14ac:dyDescent="0.25">
      <c r="B69" s="116"/>
      <c r="C69" t="s">
        <v>141</v>
      </c>
    </row>
    <row r="70" spans="2:3" x14ac:dyDescent="0.25">
      <c r="B70" s="116"/>
      <c r="C70" t="s">
        <v>137</v>
      </c>
    </row>
    <row r="71" spans="2:3" x14ac:dyDescent="0.25">
      <c r="B71" s="121"/>
    </row>
    <row r="72" spans="2:3" x14ac:dyDescent="0.25">
      <c r="B72" s="121">
        <v>2</v>
      </c>
      <c r="C72" s="166" t="s">
        <v>179</v>
      </c>
    </row>
    <row r="73" spans="2:3" x14ac:dyDescent="0.25">
      <c r="B73" s="121"/>
      <c r="C73" s="166" t="s">
        <v>175</v>
      </c>
    </row>
    <row r="74" spans="2:3" x14ac:dyDescent="0.25">
      <c r="B74" s="121"/>
      <c r="C74" s="166" t="s">
        <v>176</v>
      </c>
    </row>
    <row r="75" spans="2:3" x14ac:dyDescent="0.25">
      <c r="B75" s="121"/>
      <c r="C75" s="166" t="s">
        <v>177</v>
      </c>
    </row>
    <row r="76" spans="2:3" x14ac:dyDescent="0.25">
      <c r="B76" s="121"/>
      <c r="C76" s="166"/>
    </row>
    <row r="77" spans="2:3" x14ac:dyDescent="0.25">
      <c r="B77" s="55">
        <v>3</v>
      </c>
      <c r="C77" t="s">
        <v>178</v>
      </c>
    </row>
    <row r="78" spans="2:3" ht="21" customHeight="1" x14ac:dyDescent="0.25">
      <c r="B78" s="116"/>
      <c r="C78" s="167" t="s">
        <v>131</v>
      </c>
    </row>
    <row r="79" spans="2:3" x14ac:dyDescent="0.25">
      <c r="B79" s="116"/>
      <c r="C79" s="24" t="s">
        <v>122</v>
      </c>
    </row>
    <row r="80" spans="2:3" x14ac:dyDescent="0.25">
      <c r="B80" s="116"/>
      <c r="C80" s="25" t="s">
        <v>123</v>
      </c>
    </row>
    <row r="81" spans="2:3" x14ac:dyDescent="0.25">
      <c r="B81" s="116"/>
      <c r="C81" s="25" t="s">
        <v>124</v>
      </c>
    </row>
    <row r="82" spans="2:3" x14ac:dyDescent="0.25">
      <c r="B82" s="116"/>
      <c r="C82" s="25" t="s">
        <v>125</v>
      </c>
    </row>
    <row r="83" spans="2:3" x14ac:dyDescent="0.25">
      <c r="B83" s="116"/>
      <c r="C83" s="24" t="s">
        <v>130</v>
      </c>
    </row>
    <row r="84" spans="2:3" ht="18" customHeight="1" x14ac:dyDescent="0.25">
      <c r="C84" s="25" t="s">
        <v>126</v>
      </c>
    </row>
    <row r="85" spans="2:3" ht="17.25" customHeight="1" x14ac:dyDescent="0.25">
      <c r="B85" s="55"/>
      <c r="C85" s="25" t="s">
        <v>127</v>
      </c>
    </row>
    <row r="86" spans="2:3" x14ac:dyDescent="0.25">
      <c r="B86" s="55"/>
      <c r="C86" s="122" t="s">
        <v>129</v>
      </c>
    </row>
    <row r="87" spans="2:3" ht="20.25" customHeight="1" x14ac:dyDescent="0.25">
      <c r="B87" s="55"/>
      <c r="C87" s="25" t="s">
        <v>128</v>
      </c>
    </row>
    <row r="88" spans="2:3" ht="15.75" customHeight="1" x14ac:dyDescent="0.25">
      <c r="B88" s="74"/>
      <c r="C88" s="122" t="s">
        <v>129</v>
      </c>
    </row>
    <row r="89" spans="2:3" ht="23.25" customHeight="1" x14ac:dyDescent="0.25">
      <c r="B89" s="116"/>
      <c r="C89" s="168" t="s">
        <v>132</v>
      </c>
    </row>
    <row r="90" spans="2:3" ht="15.75" customHeight="1" x14ac:dyDescent="0.25">
      <c r="B90" s="116"/>
      <c r="C90" s="123" t="s">
        <v>191</v>
      </c>
    </row>
    <row r="91" spans="2:3" ht="15.75" customHeight="1" x14ac:dyDescent="0.25">
      <c r="B91" s="121"/>
      <c r="C91" s="123" t="s">
        <v>192</v>
      </c>
    </row>
    <row r="92" spans="2:3" ht="22.5" customHeight="1" x14ac:dyDescent="0.25">
      <c r="B92" s="116"/>
      <c r="C92" s="168" t="s">
        <v>133</v>
      </c>
    </row>
    <row r="93" spans="2:3" ht="15.75" customHeight="1" x14ac:dyDescent="0.25">
      <c r="B93" s="116"/>
      <c r="C93" s="123" t="s">
        <v>134</v>
      </c>
    </row>
    <row r="94" spans="2:3" ht="21.75" customHeight="1" x14ac:dyDescent="0.25">
      <c r="B94" s="55">
        <v>4</v>
      </c>
      <c r="C94" t="s">
        <v>50</v>
      </c>
    </row>
    <row r="95" spans="2:3" x14ac:dyDescent="0.25">
      <c r="B95" s="55"/>
      <c r="C95" t="s">
        <v>197</v>
      </c>
    </row>
    <row r="96" spans="2:3" ht="19.5" customHeight="1" x14ac:dyDescent="0.25">
      <c r="B96" s="55"/>
    </row>
    <row r="97" spans="2:3" ht="21.75" customHeight="1" x14ac:dyDescent="0.25">
      <c r="B97" s="55">
        <v>5</v>
      </c>
      <c r="C97" t="s">
        <v>198</v>
      </c>
    </row>
    <row r="98" spans="2:3" x14ac:dyDescent="0.25">
      <c r="C98" t="s">
        <v>199</v>
      </c>
    </row>
    <row r="99" spans="2:3" ht="24" customHeight="1" x14ac:dyDescent="0.25">
      <c r="B99" s="55"/>
    </row>
  </sheetData>
  <sheetProtection sheet="1" scenarios="1"/>
  <mergeCells count="9">
    <mergeCell ref="Y4:AA4"/>
    <mergeCell ref="B2:R2"/>
    <mergeCell ref="L5:M6"/>
    <mergeCell ref="D3:G3"/>
    <mergeCell ref="A9:A42"/>
    <mergeCell ref="A43:A50"/>
    <mergeCell ref="B7:C7"/>
    <mergeCell ref="D4:M4"/>
    <mergeCell ref="N4:R4"/>
  </mergeCells>
  <conditionalFormatting sqref="T14:T49">
    <cfRule type="expression" priority="39" stopIfTrue="1">
      <formula>Y14=""</formula>
    </cfRule>
    <cfRule type="expression" dxfId="8" priority="55">
      <formula>T14&gt;Y14</formula>
    </cfRule>
  </conditionalFormatting>
  <conditionalFormatting sqref="T13">
    <cfRule type="expression" priority="21" stopIfTrue="1">
      <formula>Y13=""</formula>
    </cfRule>
    <cfRule type="expression" dxfId="7" priority="22">
      <formula>T13&gt;Y13</formula>
    </cfRule>
  </conditionalFormatting>
  <conditionalFormatting sqref="L9:L49">
    <cfRule type="expression" dxfId="6" priority="12">
      <formula>L9&gt;4</formula>
    </cfRule>
  </conditionalFormatting>
  <conditionalFormatting sqref="F9:F49">
    <cfRule type="expression" dxfId="5" priority="10">
      <formula>F9&lt;E9</formula>
    </cfRule>
  </conditionalFormatting>
  <conditionalFormatting sqref="K9:K49">
    <cfRule type="expression" dxfId="4" priority="6">
      <formula>K9&gt;Q9</formula>
    </cfRule>
  </conditionalFormatting>
  <conditionalFormatting sqref="H9:H49">
    <cfRule type="expression" dxfId="3" priority="5" stopIfTrue="1">
      <formula>O9="NA"</formula>
    </cfRule>
    <cfRule type="expression" dxfId="2" priority="7">
      <formula>H9&lt;O9</formula>
    </cfRule>
  </conditionalFormatting>
  <conditionalFormatting sqref="J9:J49">
    <cfRule type="expression" priority="8" stopIfTrue="1">
      <formula>P9="NA"</formula>
    </cfRule>
    <cfRule type="expression" dxfId="1" priority="9">
      <formula>J9&gt;P9</formula>
    </cfRule>
  </conditionalFormatting>
  <conditionalFormatting sqref="M9:M49">
    <cfRule type="expression" dxfId="0" priority="1" stopIfTrue="1">
      <formula>M9&gt;4</formula>
    </cfRule>
  </conditionalFormatting>
  <dataValidations disablePrompts="1" count="1">
    <dataValidation type="list" allowBlank="1" showInputMessage="1" showErrorMessage="1" sqref="C5">
      <formula1>$C$13:$C$23</formula1>
    </dataValidation>
  </dataValidations>
  <pageMargins left="1" right="0.7" top="0.5" bottom="0.75" header="0.3" footer="0.3"/>
  <pageSetup paperSize="17"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workbookViewId="0">
      <selection activeCell="B36" sqref="B36"/>
    </sheetView>
  </sheetViews>
  <sheetFormatPr defaultRowHeight="15" x14ac:dyDescent="0.25"/>
  <cols>
    <col min="1" max="1" width="19.7109375" customWidth="1"/>
    <col min="2" max="2" width="10.5703125" bestFit="1" customWidth="1"/>
    <col min="3" max="3" width="11.5703125" bestFit="1" customWidth="1"/>
    <col min="4" max="4" width="20.28515625" bestFit="1" customWidth="1"/>
    <col min="5" max="5" width="9.85546875" bestFit="1" customWidth="1"/>
    <col min="6" max="6" width="16.5703125" bestFit="1" customWidth="1"/>
  </cols>
  <sheetData>
    <row r="1" spans="1:16" ht="19.5" thickBot="1" x14ac:dyDescent="0.35">
      <c r="A1" s="205" t="s">
        <v>49</v>
      </c>
      <c r="B1" s="206"/>
      <c r="C1" s="206"/>
      <c r="D1" s="206"/>
      <c r="E1" s="206"/>
      <c r="F1" s="206"/>
      <c r="G1" s="206"/>
      <c r="H1" s="206"/>
      <c r="I1" s="206"/>
      <c r="J1" s="206"/>
      <c r="K1" s="206"/>
      <c r="L1" s="8"/>
    </row>
    <row r="2" spans="1:16" x14ac:dyDescent="0.25">
      <c r="A2" s="102" t="s">
        <v>78</v>
      </c>
      <c r="B2" s="103"/>
      <c r="C2" s="103"/>
      <c r="D2" s="200" t="s">
        <v>79</v>
      </c>
      <c r="E2" s="200"/>
      <c r="F2" s="200"/>
      <c r="G2" s="200"/>
      <c r="H2" s="200"/>
      <c r="I2" s="200"/>
      <c r="J2" s="200"/>
      <c r="K2" s="200"/>
      <c r="L2" s="129"/>
    </row>
    <row r="3" spans="1:16" x14ac:dyDescent="0.25">
      <c r="A3" s="104" t="s">
        <v>76</v>
      </c>
      <c r="B3" s="88"/>
      <c r="C3" s="88"/>
      <c r="D3" s="88" t="s">
        <v>80</v>
      </c>
      <c r="E3" s="88"/>
      <c r="F3" s="88"/>
      <c r="G3" s="88"/>
      <c r="H3" s="88"/>
      <c r="I3" s="88"/>
      <c r="J3" s="88"/>
      <c r="K3" s="88"/>
      <c r="L3" s="130"/>
    </row>
    <row r="4" spans="1:16" x14ac:dyDescent="0.25">
      <c r="A4" s="92"/>
      <c r="B4" s="86"/>
      <c r="C4" s="86"/>
      <c r="D4" s="6" t="s">
        <v>64</v>
      </c>
      <c r="E4" s="84"/>
      <c r="F4" s="6" t="s">
        <v>63</v>
      </c>
      <c r="G4" s="210" t="s">
        <v>65</v>
      </c>
      <c r="H4" s="211"/>
      <c r="I4" s="211"/>
      <c r="J4" s="211"/>
      <c r="K4" s="212"/>
      <c r="L4" s="207" t="s">
        <v>144</v>
      </c>
    </row>
    <row r="5" spans="1:16" x14ac:dyDescent="0.25">
      <c r="A5" s="92"/>
      <c r="B5" s="84"/>
      <c r="C5" s="84"/>
      <c r="D5" s="6" t="s">
        <v>63</v>
      </c>
      <c r="E5" s="6" t="s">
        <v>61</v>
      </c>
      <c r="F5" s="6" t="s">
        <v>83</v>
      </c>
      <c r="G5" s="213" t="s">
        <v>66</v>
      </c>
      <c r="H5" s="197"/>
      <c r="I5" s="197"/>
      <c r="J5" s="197"/>
      <c r="K5" s="214"/>
      <c r="L5" s="208"/>
    </row>
    <row r="6" spans="1:16" ht="17.25" x14ac:dyDescent="0.25">
      <c r="A6" s="92"/>
      <c r="B6" s="84"/>
      <c r="C6" s="84" t="s">
        <v>69</v>
      </c>
      <c r="D6" s="6" t="s">
        <v>81</v>
      </c>
      <c r="E6" s="6" t="s">
        <v>62</v>
      </c>
      <c r="F6" s="6" t="s">
        <v>84</v>
      </c>
      <c r="G6" s="215" t="s">
        <v>60</v>
      </c>
      <c r="H6" s="216"/>
      <c r="I6" s="216"/>
      <c r="J6" s="216"/>
      <c r="K6" s="217"/>
      <c r="L6" s="208"/>
      <c r="M6" s="124"/>
      <c r="N6" s="124"/>
      <c r="O6" s="124"/>
      <c r="P6" s="124"/>
    </row>
    <row r="7" spans="1:16" ht="17.25" x14ac:dyDescent="0.25">
      <c r="A7" s="92"/>
      <c r="B7" s="84"/>
      <c r="C7" s="84" t="s">
        <v>68</v>
      </c>
      <c r="D7" s="6" t="s">
        <v>85</v>
      </c>
      <c r="E7" s="6"/>
      <c r="F7" s="6" t="s">
        <v>82</v>
      </c>
      <c r="G7" s="87"/>
      <c r="H7" s="84"/>
      <c r="I7" s="84"/>
      <c r="J7" s="84"/>
      <c r="K7" s="84"/>
      <c r="L7" s="208"/>
      <c r="M7" s="8"/>
      <c r="N7" s="8"/>
      <c r="O7" s="8"/>
      <c r="P7" s="8"/>
    </row>
    <row r="8" spans="1:16" ht="18" thickBot="1" x14ac:dyDescent="0.3">
      <c r="A8" s="92"/>
      <c r="B8" s="110" t="s">
        <v>67</v>
      </c>
      <c r="C8" s="84" t="s">
        <v>70</v>
      </c>
      <c r="D8" s="6" t="s">
        <v>60</v>
      </c>
      <c r="E8" s="6" t="s">
        <v>60</v>
      </c>
      <c r="F8" s="6" t="s">
        <v>60</v>
      </c>
      <c r="G8" s="128" t="s">
        <v>55</v>
      </c>
      <c r="H8" s="6" t="s">
        <v>56</v>
      </c>
      <c r="I8" s="6" t="s">
        <v>57</v>
      </c>
      <c r="J8" s="6" t="s">
        <v>58</v>
      </c>
      <c r="K8" s="6" t="s">
        <v>59</v>
      </c>
      <c r="L8" s="209"/>
    </row>
    <row r="9" spans="1:16" x14ac:dyDescent="0.25">
      <c r="A9" s="89" t="s">
        <v>73</v>
      </c>
      <c r="B9" s="103"/>
      <c r="C9" s="90"/>
      <c r="D9" s="91"/>
      <c r="E9" s="91"/>
      <c r="F9" s="91"/>
      <c r="G9" s="97"/>
      <c r="H9" s="90"/>
      <c r="I9" s="90"/>
      <c r="J9" s="90"/>
      <c r="K9" s="90"/>
      <c r="L9" s="105"/>
    </row>
    <row r="10" spans="1:16" ht="15.75" thickBot="1" x14ac:dyDescent="0.3">
      <c r="A10" s="131" t="s">
        <v>77</v>
      </c>
      <c r="B10" s="8"/>
      <c r="C10" s="86"/>
      <c r="D10" s="6"/>
      <c r="E10" s="6"/>
      <c r="F10" s="6"/>
      <c r="G10" s="87"/>
      <c r="H10" s="84"/>
      <c r="I10" s="84"/>
      <c r="J10" s="84"/>
      <c r="K10" s="84"/>
      <c r="L10" s="105"/>
    </row>
    <row r="11" spans="1:16" x14ac:dyDescent="0.25">
      <c r="A11" s="133" t="s">
        <v>0</v>
      </c>
      <c r="B11" s="134" t="s">
        <v>86</v>
      </c>
      <c r="C11" s="135"/>
      <c r="D11" s="135"/>
      <c r="E11" s="135"/>
      <c r="F11" s="135"/>
      <c r="G11" s="136"/>
      <c r="H11" s="136"/>
      <c r="I11" s="136"/>
      <c r="J11" s="136"/>
      <c r="K11" s="136"/>
      <c r="L11" s="137"/>
    </row>
    <row r="12" spans="1:16" x14ac:dyDescent="0.25">
      <c r="A12" s="107" t="s">
        <v>142</v>
      </c>
      <c r="B12" s="99" t="s">
        <v>143</v>
      </c>
      <c r="C12" s="85"/>
      <c r="D12" s="85"/>
      <c r="E12" s="85"/>
      <c r="F12" s="85"/>
      <c r="G12" s="98"/>
      <c r="H12" s="98"/>
      <c r="I12" s="98"/>
      <c r="J12" s="98"/>
      <c r="K12" s="98"/>
      <c r="L12" s="93"/>
    </row>
    <row r="13" spans="1:16" x14ac:dyDescent="0.25">
      <c r="A13" s="108" t="s">
        <v>71</v>
      </c>
      <c r="B13" s="100" t="s">
        <v>87</v>
      </c>
      <c r="C13" s="83"/>
      <c r="D13" s="83"/>
      <c r="E13" s="83"/>
      <c r="F13" s="83"/>
      <c r="G13" s="82"/>
      <c r="H13" s="82"/>
      <c r="I13" s="82"/>
      <c r="J13" s="82"/>
      <c r="K13" s="82"/>
      <c r="L13" s="93"/>
    </row>
    <row r="14" spans="1:16" ht="15.75" thickBot="1" x14ac:dyDescent="0.3">
      <c r="A14" s="109" t="s">
        <v>72</v>
      </c>
      <c r="B14" s="101" t="s">
        <v>88</v>
      </c>
      <c r="C14" s="95"/>
      <c r="D14" s="95"/>
      <c r="E14" s="95"/>
      <c r="F14" s="95"/>
      <c r="G14" s="94"/>
      <c r="H14" s="94"/>
      <c r="I14" s="94"/>
      <c r="J14" s="94"/>
      <c r="K14" s="94"/>
      <c r="L14" s="96"/>
    </row>
    <row r="15" spans="1:16" ht="23.25" customHeight="1" x14ac:dyDescent="0.25">
      <c r="A15" s="89" t="s">
        <v>74</v>
      </c>
      <c r="B15" s="90"/>
      <c r="C15" s="90"/>
      <c r="D15" s="90"/>
      <c r="E15" s="90"/>
      <c r="F15" s="97"/>
      <c r="G15" s="97"/>
      <c r="H15" s="97"/>
      <c r="I15" s="97"/>
      <c r="J15" s="97"/>
      <c r="K15" s="97"/>
      <c r="L15" s="31"/>
    </row>
    <row r="16" spans="1:16" ht="16.5" customHeight="1" x14ac:dyDescent="0.25">
      <c r="A16" s="106" t="s">
        <v>77</v>
      </c>
      <c r="B16" s="88"/>
      <c r="C16" s="83"/>
      <c r="D16" s="84"/>
      <c r="E16" s="84"/>
      <c r="F16" s="87"/>
      <c r="G16" s="87"/>
      <c r="H16" s="87"/>
      <c r="I16" s="87"/>
      <c r="J16" s="87"/>
      <c r="K16" s="87"/>
      <c r="L16" s="105"/>
    </row>
    <row r="17" spans="1:12" x14ac:dyDescent="0.25">
      <c r="A17" s="107" t="s">
        <v>0</v>
      </c>
      <c r="B17" s="99" t="s">
        <v>86</v>
      </c>
      <c r="C17" s="85"/>
      <c r="D17" s="83"/>
      <c r="E17" s="83"/>
      <c r="F17" s="82"/>
      <c r="G17" s="82"/>
      <c r="H17" s="82"/>
      <c r="I17" s="82"/>
      <c r="J17" s="82"/>
      <c r="K17" s="82"/>
      <c r="L17" s="93"/>
    </row>
    <row r="18" spans="1:12" x14ac:dyDescent="0.25">
      <c r="A18" s="107" t="s">
        <v>142</v>
      </c>
      <c r="B18" s="99" t="s">
        <v>143</v>
      </c>
      <c r="C18" s="85"/>
      <c r="D18" s="83"/>
      <c r="E18" s="83"/>
      <c r="F18" s="82"/>
      <c r="G18" s="82"/>
      <c r="H18" s="82"/>
      <c r="I18" s="82"/>
      <c r="J18" s="82"/>
      <c r="K18" s="82"/>
      <c r="L18" s="93"/>
    </row>
    <row r="19" spans="1:12" x14ac:dyDescent="0.25">
      <c r="A19" s="108" t="s">
        <v>71</v>
      </c>
      <c r="B19" s="100" t="s">
        <v>87</v>
      </c>
      <c r="C19" s="83"/>
      <c r="D19" s="83"/>
      <c r="E19" s="83"/>
      <c r="F19" s="82"/>
      <c r="G19" s="82"/>
      <c r="H19" s="82"/>
      <c r="I19" s="82"/>
      <c r="J19" s="82"/>
      <c r="K19" s="82"/>
      <c r="L19" s="93"/>
    </row>
    <row r="20" spans="1:12" ht="15.75" thickBot="1" x14ac:dyDescent="0.3">
      <c r="A20" s="109" t="s">
        <v>72</v>
      </c>
      <c r="B20" s="101" t="s">
        <v>88</v>
      </c>
      <c r="C20" s="95"/>
      <c r="D20" s="95"/>
      <c r="E20" s="95"/>
      <c r="F20" s="94"/>
      <c r="G20" s="94"/>
      <c r="H20" s="94"/>
      <c r="I20" s="94"/>
      <c r="J20" s="94"/>
      <c r="K20" s="94"/>
      <c r="L20" s="96"/>
    </row>
    <row r="21" spans="1:12" ht="23.25" customHeight="1" x14ac:dyDescent="0.25">
      <c r="A21" s="132" t="s">
        <v>75</v>
      </c>
      <c r="B21" s="84"/>
      <c r="C21" s="84"/>
      <c r="D21" s="84"/>
      <c r="E21" s="84"/>
      <c r="F21" s="87"/>
      <c r="G21" s="87"/>
      <c r="H21" s="87"/>
      <c r="I21" s="87"/>
      <c r="J21" s="87"/>
      <c r="K21" s="87"/>
      <c r="L21" s="105"/>
    </row>
    <row r="22" spans="1:12" x14ac:dyDescent="0.25">
      <c r="A22" s="106" t="s">
        <v>77</v>
      </c>
      <c r="B22" s="88"/>
      <c r="C22" s="83"/>
      <c r="D22" s="84"/>
      <c r="E22" s="84"/>
      <c r="F22" s="87"/>
      <c r="G22" s="87"/>
      <c r="H22" s="87"/>
      <c r="I22" s="87"/>
      <c r="J22" s="87"/>
      <c r="K22" s="87"/>
      <c r="L22" s="105"/>
    </row>
    <row r="23" spans="1:12" x14ac:dyDescent="0.25">
      <c r="A23" s="107" t="s">
        <v>0</v>
      </c>
      <c r="B23" s="99" t="s">
        <v>86</v>
      </c>
      <c r="C23" s="83"/>
      <c r="D23" s="83"/>
      <c r="E23" s="83"/>
      <c r="F23" s="82"/>
      <c r="G23" s="82"/>
      <c r="H23" s="82"/>
      <c r="I23" s="82"/>
      <c r="J23" s="82"/>
      <c r="K23" s="82"/>
      <c r="L23" s="93"/>
    </row>
    <row r="24" spans="1:12" x14ac:dyDescent="0.25">
      <c r="A24" s="107" t="s">
        <v>142</v>
      </c>
      <c r="B24" s="99" t="s">
        <v>143</v>
      </c>
      <c r="C24" s="85"/>
      <c r="D24" s="83"/>
      <c r="E24" s="83"/>
      <c r="F24" s="82"/>
      <c r="G24" s="82"/>
      <c r="H24" s="82"/>
      <c r="I24" s="82"/>
      <c r="J24" s="82"/>
      <c r="K24" s="82"/>
      <c r="L24" s="93"/>
    </row>
    <row r="25" spans="1:12" x14ac:dyDescent="0.25">
      <c r="A25" s="108" t="s">
        <v>71</v>
      </c>
      <c r="B25" s="100" t="s">
        <v>87</v>
      </c>
      <c r="C25" s="85"/>
      <c r="D25" s="83"/>
      <c r="E25" s="83"/>
      <c r="F25" s="82"/>
      <c r="G25" s="82"/>
      <c r="H25" s="82"/>
      <c r="I25" s="82"/>
      <c r="J25" s="82"/>
      <c r="K25" s="82"/>
      <c r="L25" s="93"/>
    </row>
    <row r="26" spans="1:12" ht="15.75" thickBot="1" x14ac:dyDescent="0.3">
      <c r="A26" s="109" t="s">
        <v>72</v>
      </c>
      <c r="B26" s="101" t="s">
        <v>88</v>
      </c>
      <c r="C26" s="110"/>
      <c r="D26" s="95"/>
      <c r="E26" s="95"/>
      <c r="F26" s="94"/>
      <c r="G26" s="94"/>
      <c r="H26" s="94"/>
      <c r="I26" s="94"/>
      <c r="J26" s="94"/>
      <c r="K26" s="94"/>
      <c r="L26" s="96"/>
    </row>
    <row r="29" spans="1:12" x14ac:dyDescent="0.25">
      <c r="A29" t="s">
        <v>120</v>
      </c>
      <c r="B29" s="115" t="s">
        <v>121</v>
      </c>
    </row>
  </sheetData>
  <sheetProtection sheet="1" scenarios="1"/>
  <mergeCells count="6">
    <mergeCell ref="A1:K1"/>
    <mergeCell ref="L4:L8"/>
    <mergeCell ref="D2:K2"/>
    <mergeCell ref="G4:K4"/>
    <mergeCell ref="G5:K5"/>
    <mergeCell ref="G6:K6"/>
  </mergeCells>
  <pageMargins left="0.7" right="0.7" top="0.75" bottom="0.75" header="0.3" footer="0.3"/>
  <pageSetup scale="9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7" sqref="A7"/>
    </sheetView>
  </sheetViews>
  <sheetFormatPr defaultRowHeight="15" x14ac:dyDescent="0.25"/>
  <cols>
    <col min="1" max="1" width="94.7109375" customWidth="1"/>
  </cols>
  <sheetData>
    <row r="1" spans="1:2" x14ac:dyDescent="0.25">
      <c r="A1" s="3" t="s">
        <v>94</v>
      </c>
    </row>
    <row r="3" spans="1:2" x14ac:dyDescent="0.25">
      <c r="A3" s="1" t="s">
        <v>98</v>
      </c>
      <c r="B3" s="112" t="s">
        <v>99</v>
      </c>
    </row>
    <row r="4" spans="1:2" ht="152.25" x14ac:dyDescent="0.25">
      <c r="A4" s="22" t="s">
        <v>92</v>
      </c>
    </row>
    <row r="5" spans="1:2" x14ac:dyDescent="0.25">
      <c r="A5" s="111"/>
    </row>
    <row r="6" spans="1:2" ht="30" x14ac:dyDescent="0.25">
      <c r="A6" s="23" t="s">
        <v>93</v>
      </c>
      <c r="B6" s="112" t="s">
        <v>95</v>
      </c>
    </row>
    <row r="7" spans="1:2" ht="287.25" x14ac:dyDescent="0.25">
      <c r="A7" s="22" t="s">
        <v>97</v>
      </c>
    </row>
    <row r="9" spans="1:2" x14ac:dyDescent="0.25">
      <c r="A9" s="23" t="s">
        <v>100</v>
      </c>
      <c r="B9" s="112" t="s">
        <v>96</v>
      </c>
    </row>
    <row r="10" spans="1:2" ht="120" x14ac:dyDescent="0.25">
      <c r="A10" s="22" t="s">
        <v>138</v>
      </c>
    </row>
    <row r="11" spans="1:2" ht="161.25" customHeight="1" x14ac:dyDescent="0.25">
      <c r="A11" s="22" t="s">
        <v>101</v>
      </c>
    </row>
  </sheetData>
  <sheetProtection sheet="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zoomScale="85" zoomScaleNormal="85" workbookViewId="0">
      <selection activeCell="N98" sqref="N98"/>
    </sheetView>
  </sheetViews>
  <sheetFormatPr defaultRowHeight="15" x14ac:dyDescent="0.25"/>
  <sheetData>
    <row r="1" spans="1:3" ht="23.25" x14ac:dyDescent="0.35">
      <c r="A1" s="113" t="s">
        <v>102</v>
      </c>
    </row>
    <row r="2" spans="1:3" x14ac:dyDescent="0.25">
      <c r="A2" s="3" t="s">
        <v>104</v>
      </c>
    </row>
    <row r="3" spans="1:3" x14ac:dyDescent="0.25">
      <c r="A3" t="s">
        <v>105</v>
      </c>
      <c r="C3" t="s">
        <v>106</v>
      </c>
    </row>
    <row r="4" spans="1:3" x14ac:dyDescent="0.25">
      <c r="C4" t="s">
        <v>107</v>
      </c>
    </row>
    <row r="6" spans="1:3" x14ac:dyDescent="0.25">
      <c r="A6" s="3" t="s">
        <v>108</v>
      </c>
    </row>
    <row r="8" spans="1:3" x14ac:dyDescent="0.25">
      <c r="A8" t="s">
        <v>109</v>
      </c>
    </row>
    <row r="9" spans="1:3" x14ac:dyDescent="0.25">
      <c r="A9" t="s">
        <v>110</v>
      </c>
    </row>
    <row r="21" spans="1:12" x14ac:dyDescent="0.25">
      <c r="A21" t="s">
        <v>111</v>
      </c>
    </row>
    <row r="22" spans="1:12" x14ac:dyDescent="0.25">
      <c r="A22" t="s">
        <v>112</v>
      </c>
    </row>
    <row r="24" spans="1:12" x14ac:dyDescent="0.25">
      <c r="L24" t="s">
        <v>114</v>
      </c>
    </row>
    <row r="33" spans="1:1" x14ac:dyDescent="0.25">
      <c r="A33" t="s">
        <v>113</v>
      </c>
    </row>
    <row r="49" spans="1:1" x14ac:dyDescent="0.25">
      <c r="A49" t="s">
        <v>103</v>
      </c>
    </row>
    <row r="97" spans="1:1" x14ac:dyDescent="0.25">
      <c r="A97" t="s">
        <v>115</v>
      </c>
    </row>
    <row r="98" spans="1:1" x14ac:dyDescent="0.25">
      <c r="A98" t="s">
        <v>116</v>
      </c>
    </row>
    <row r="99" spans="1:1" x14ac:dyDescent="0.25">
      <c r="A99" s="114" t="s">
        <v>119</v>
      </c>
    </row>
    <row r="100" spans="1:1" x14ac:dyDescent="0.25">
      <c r="A100" t="s">
        <v>117</v>
      </c>
    </row>
    <row r="101" spans="1:1" x14ac:dyDescent="0.25">
      <c r="A101" t="s">
        <v>118</v>
      </c>
    </row>
  </sheetData>
  <sheetProtection sheet="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5:S31"/>
  <sheetViews>
    <sheetView workbookViewId="0">
      <selection activeCell="V21" sqref="V21"/>
    </sheetView>
  </sheetViews>
  <sheetFormatPr defaultRowHeight="15" x14ac:dyDescent="0.25"/>
  <sheetData>
    <row r="15" spans="15:19" x14ac:dyDescent="0.25">
      <c r="S15" t="s">
        <v>52</v>
      </c>
    </row>
    <row r="16" spans="15:19" x14ac:dyDescent="0.25">
      <c r="O16">
        <v>45</v>
      </c>
      <c r="P16">
        <v>1.5</v>
      </c>
      <c r="Q16">
        <v>1.2</v>
      </c>
      <c r="R16">
        <f>Q16/P16</f>
        <v>0.79999999999999993</v>
      </c>
      <c r="S16">
        <f>1/R16</f>
        <v>1.25</v>
      </c>
    </row>
    <row r="17" spans="15:19" x14ac:dyDescent="0.25">
      <c r="P17">
        <v>2.25</v>
      </c>
      <c r="Q17">
        <v>2</v>
      </c>
      <c r="R17">
        <f>Q17/P17</f>
        <v>0.88888888888888884</v>
      </c>
      <c r="S17">
        <f>1/R17</f>
        <v>1.125</v>
      </c>
    </row>
    <row r="18" spans="15:19" x14ac:dyDescent="0.25">
      <c r="P18">
        <v>3.25</v>
      </c>
      <c r="Q18">
        <v>3</v>
      </c>
      <c r="R18">
        <f>Q18/P18</f>
        <v>0.92307692307692313</v>
      </c>
      <c r="S18">
        <f>1/R18</f>
        <v>1.0833333333333333</v>
      </c>
    </row>
    <row r="19" spans="15:19" x14ac:dyDescent="0.25">
      <c r="P19">
        <v>4</v>
      </c>
      <c r="Q19">
        <v>3.25</v>
      </c>
      <c r="R19">
        <f>Q19/P19</f>
        <v>0.8125</v>
      </c>
      <c r="S19">
        <f>1/R19</f>
        <v>1.2307692307692308</v>
      </c>
    </row>
    <row r="20" spans="15:19" x14ac:dyDescent="0.25">
      <c r="P20">
        <v>5</v>
      </c>
      <c r="Q20">
        <v>3.6</v>
      </c>
      <c r="R20">
        <f>Q20/P20</f>
        <v>0.72</v>
      </c>
      <c r="S20">
        <f>1/R20</f>
        <v>1.3888888888888888</v>
      </c>
    </row>
    <row r="26" spans="15:19" x14ac:dyDescent="0.25">
      <c r="S26" t="s">
        <v>52</v>
      </c>
    </row>
    <row r="27" spans="15:19" x14ac:dyDescent="0.25">
      <c r="O27">
        <v>60</v>
      </c>
      <c r="P27">
        <v>1.5</v>
      </c>
      <c r="Q27">
        <v>0.9</v>
      </c>
      <c r="R27">
        <f>Q27/P27</f>
        <v>0.6</v>
      </c>
      <c r="S27">
        <f>1/R27</f>
        <v>1.6666666666666667</v>
      </c>
    </row>
    <row r="28" spans="15:19" x14ac:dyDescent="0.25">
      <c r="P28">
        <v>2.25</v>
      </c>
      <c r="Q28">
        <v>1.4</v>
      </c>
      <c r="R28">
        <f>Q28/P28</f>
        <v>0.62222222222222223</v>
      </c>
      <c r="S28">
        <f>1/R28</f>
        <v>1.6071428571428572</v>
      </c>
    </row>
    <row r="29" spans="15:19" x14ac:dyDescent="0.25">
      <c r="P29">
        <v>3.25</v>
      </c>
      <c r="Q29">
        <v>2.2999999999999998</v>
      </c>
      <c r="R29">
        <f>Q29/P29</f>
        <v>0.70769230769230762</v>
      </c>
      <c r="S29">
        <f>1/R29</f>
        <v>1.4130434782608696</v>
      </c>
    </row>
    <row r="30" spans="15:19" x14ac:dyDescent="0.25">
      <c r="P30">
        <v>4</v>
      </c>
      <c r="Q30">
        <v>2.5</v>
      </c>
      <c r="R30">
        <f>Q30/P30</f>
        <v>0.625</v>
      </c>
      <c r="S30">
        <f>1/R30</f>
        <v>1.6</v>
      </c>
    </row>
    <row r="31" spans="15:19" x14ac:dyDescent="0.25">
      <c r="P31">
        <v>5</v>
      </c>
      <c r="Q31">
        <v>2.9</v>
      </c>
      <c r="R31">
        <f>Q31/P31</f>
        <v>0.57999999999999996</v>
      </c>
      <c r="S31">
        <f>1/R31</f>
        <v>1.7241379310344829</v>
      </c>
    </row>
  </sheetData>
  <sheetProtection sheet="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Selection Program</vt:lpstr>
      <vt:lpstr>Table Template</vt:lpstr>
      <vt:lpstr>Designer Guidance Document</vt:lpstr>
      <vt:lpstr>Back Up</vt:lpstr>
      <vt:lpstr>Silicoflex Sizing with Skews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2019-04-30T20:01:51Z</dcterms:modified>
</cp:coreProperties>
</file>