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yD\Desktop\"/>
    </mc:Choice>
  </mc:AlternateContent>
  <xr:revisionPtr revIDLastSave="0" documentId="8_{2F1C3E51-7213-4204-B16C-17469225EC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" sheetId="6" r:id="rId1"/>
    <sheet name="Coverage Needed" sheetId="5" r:id="rId2"/>
    <sheet name="Review" sheetId="7" r:id="rId3"/>
  </sheets>
  <definedNames>
    <definedName name="_xlnm._FilterDatabase" localSheetId="0" hidden="1">Budget!$A$1:$N$59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5" l="1"/>
  <c r="C48" i="5"/>
  <c r="D18" i="6"/>
  <c r="C51" i="5"/>
  <c r="K50" i="6"/>
  <c r="L50" i="6"/>
  <c r="K27" i="6"/>
  <c r="L27" i="6"/>
  <c r="K18" i="6"/>
  <c r="K20" i="6"/>
  <c r="K19" i="6"/>
  <c r="L18" i="6"/>
  <c r="L20" i="6"/>
  <c r="L29" i="6"/>
  <c r="L19" i="6"/>
  <c r="K8" i="6"/>
  <c r="L8" i="6"/>
  <c r="E41" i="7"/>
  <c r="E44" i="7"/>
  <c r="N3" i="6"/>
  <c r="N48" i="6"/>
  <c r="N47" i="6"/>
  <c r="N46" i="6"/>
  <c r="N45" i="6"/>
  <c r="E49" i="6"/>
  <c r="D45" i="6"/>
  <c r="D49" i="6"/>
  <c r="D43" i="7"/>
  <c r="D48" i="6"/>
  <c r="D47" i="6"/>
  <c r="D46" i="6"/>
  <c r="D36" i="7"/>
  <c r="C27" i="7"/>
  <c r="B27" i="7"/>
  <c r="D27" i="7"/>
  <c r="C26" i="7"/>
  <c r="B26" i="7"/>
  <c r="C25" i="7"/>
  <c r="B25" i="7"/>
  <c r="C22" i="7"/>
  <c r="D22" i="7"/>
  <c r="B22" i="7"/>
  <c r="C21" i="7"/>
  <c r="B21" i="7"/>
  <c r="D21" i="7"/>
  <c r="C20" i="7"/>
  <c r="B20" i="7"/>
  <c r="D20" i="7"/>
  <c r="C19" i="7"/>
  <c r="B19" i="7"/>
  <c r="D19" i="7"/>
  <c r="C16" i="7"/>
  <c r="C15" i="7"/>
  <c r="C14" i="7"/>
  <c r="C13" i="7"/>
  <c r="C12" i="7"/>
  <c r="D12" i="7"/>
  <c r="C11" i="7"/>
  <c r="C10" i="7"/>
  <c r="B16" i="7"/>
  <c r="D16" i="7"/>
  <c r="B15" i="7"/>
  <c r="D15" i="7"/>
  <c r="B14" i="7"/>
  <c r="D14" i="7"/>
  <c r="B13" i="7"/>
  <c r="B12" i="7"/>
  <c r="B11" i="7"/>
  <c r="D11" i="7"/>
  <c r="B10" i="7"/>
  <c r="E36" i="6"/>
  <c r="E35" i="6"/>
  <c r="E34" i="6"/>
  <c r="E26" i="6"/>
  <c r="E25" i="6"/>
  <c r="E24" i="6"/>
  <c r="E23" i="6"/>
  <c r="E27" i="6"/>
  <c r="E17" i="6"/>
  <c r="E16" i="6"/>
  <c r="E15" i="6"/>
  <c r="E14" i="6"/>
  <c r="E13" i="6"/>
  <c r="E12" i="6"/>
  <c r="E18" i="6"/>
  <c r="C34" i="7"/>
  <c r="E11" i="6"/>
  <c r="G50" i="6"/>
  <c r="H50" i="6"/>
  <c r="N50" i="6"/>
  <c r="I50" i="6"/>
  <c r="N6" i="6"/>
  <c r="N25" i="6"/>
  <c r="E21" i="7"/>
  <c r="N26" i="6"/>
  <c r="E22" i="7"/>
  <c r="F18" i="6"/>
  <c r="F19" i="6"/>
  <c r="F20" i="6"/>
  <c r="F29" i="6"/>
  <c r="G18" i="6"/>
  <c r="H18" i="6"/>
  <c r="H19" i="6"/>
  <c r="H20" i="6"/>
  <c r="I18" i="6"/>
  <c r="I19" i="6"/>
  <c r="I20" i="6"/>
  <c r="J18" i="6"/>
  <c r="M18" i="6"/>
  <c r="M19" i="6"/>
  <c r="M20" i="6"/>
  <c r="M29" i="6"/>
  <c r="N13" i="6"/>
  <c r="E12" i="7"/>
  <c r="N14" i="6"/>
  <c r="E13" i="7"/>
  <c r="N16" i="6"/>
  <c r="E15" i="7"/>
  <c r="F15" i="7"/>
  <c r="G15" i="7"/>
  <c r="F27" i="6"/>
  <c r="G27" i="6"/>
  <c r="H27" i="6"/>
  <c r="I27" i="6"/>
  <c r="J27" i="6"/>
  <c r="M27" i="6"/>
  <c r="G8" i="6"/>
  <c r="H8" i="6"/>
  <c r="I8" i="6"/>
  <c r="J8" i="6"/>
  <c r="M8" i="6"/>
  <c r="F8" i="6"/>
  <c r="N5" i="6"/>
  <c r="N7" i="6"/>
  <c r="M50" i="6"/>
  <c r="J50" i="6"/>
  <c r="F50" i="6"/>
  <c r="N43" i="6"/>
  <c r="N44" i="6"/>
  <c r="N42" i="6"/>
  <c r="N41" i="6"/>
  <c r="N40" i="6"/>
  <c r="N39" i="6"/>
  <c r="N38" i="6"/>
  <c r="N37" i="6"/>
  <c r="N36" i="6"/>
  <c r="E27" i="7"/>
  <c r="F27" i="7"/>
  <c r="G27" i="7"/>
  <c r="N35" i="6"/>
  <c r="E26" i="7"/>
  <c r="F26" i="7"/>
  <c r="G26" i="7"/>
  <c r="N34" i="6"/>
  <c r="E25" i="7"/>
  <c r="N24" i="6"/>
  <c r="E20" i="7"/>
  <c r="F20" i="7"/>
  <c r="G20" i="7"/>
  <c r="N23" i="6"/>
  <c r="E19" i="7"/>
  <c r="N17" i="6"/>
  <c r="E16" i="7"/>
  <c r="F16" i="7"/>
  <c r="G16" i="7"/>
  <c r="N15" i="6"/>
  <c r="E14" i="7"/>
  <c r="N12" i="6"/>
  <c r="E11" i="7"/>
  <c r="N11" i="6"/>
  <c r="E10" i="7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B45" i="5"/>
  <c r="J5" i="5"/>
  <c r="J4" i="5"/>
  <c r="J3" i="5"/>
  <c r="J19" i="6"/>
  <c r="J20" i="6"/>
  <c r="J29" i="6"/>
  <c r="D13" i="7"/>
  <c r="D26" i="7"/>
  <c r="D25" i="7"/>
  <c r="B46" i="5"/>
  <c r="C46" i="5"/>
  <c r="D10" i="7"/>
  <c r="F10" i="7" s="1"/>
  <c r="G10" i="7" s="1"/>
  <c r="G28" i="7" s="1"/>
  <c r="A7" i="7" s="1"/>
  <c r="J42" i="5"/>
  <c r="J44" i="5"/>
  <c r="J45" i="5"/>
  <c r="B34" i="7"/>
  <c r="B47" i="5"/>
  <c r="C47" i="5"/>
  <c r="F25" i="7"/>
  <c r="G25" i="7"/>
  <c r="N27" i="6"/>
  <c r="K29" i="6"/>
  <c r="I29" i="6"/>
  <c r="H29" i="6"/>
  <c r="H52" i="6"/>
  <c r="H54" i="6"/>
  <c r="H56" i="6"/>
  <c r="F19" i="7"/>
  <c r="G19" i="7"/>
  <c r="F22" i="7"/>
  <c r="G22" i="7"/>
  <c r="F21" i="7"/>
  <c r="G21" i="7"/>
  <c r="K31" i="6"/>
  <c r="K52" i="6"/>
  <c r="K54" i="6"/>
  <c r="K56" i="6"/>
  <c r="B51" i="5"/>
  <c r="F11" i="7"/>
  <c r="G11" i="7"/>
  <c r="F13" i="7"/>
  <c r="G13" i="7"/>
  <c r="F14" i="7"/>
  <c r="G14" i="7"/>
  <c r="N8" i="6"/>
  <c r="I31" i="6"/>
  <c r="I52" i="6"/>
  <c r="I54" i="6"/>
  <c r="I56" i="6"/>
  <c r="F31" i="6"/>
  <c r="F52" i="6"/>
  <c r="M52" i="6"/>
  <c r="M54" i="6"/>
  <c r="M56" i="6"/>
  <c r="M31" i="6"/>
  <c r="H31" i="6"/>
  <c r="J31" i="6"/>
  <c r="J52" i="6"/>
  <c r="J54" i="6"/>
  <c r="J56" i="6"/>
  <c r="J59" i="6"/>
  <c r="B50" i="5"/>
  <c r="C45" i="5"/>
  <c r="D34" i="7"/>
  <c r="E34" i="7"/>
  <c r="A31" i="7"/>
  <c r="F12" i="7"/>
  <c r="G12" i="7"/>
  <c r="L52" i="6"/>
  <c r="L54" i="6"/>
  <c r="L56" i="6"/>
  <c r="L31" i="6"/>
  <c r="E36" i="7"/>
  <c r="G19" i="6"/>
  <c r="N19" i="6"/>
  <c r="E38" i="7"/>
  <c r="F38" i="7"/>
  <c r="G38" i="7"/>
  <c r="B38" i="7"/>
  <c r="E20" i="6"/>
  <c r="E29" i="6"/>
  <c r="N18" i="6"/>
  <c r="C38" i="7"/>
  <c r="D38" i="7"/>
  <c r="K59" i="6"/>
  <c r="K58" i="6"/>
  <c r="J58" i="6"/>
  <c r="M59" i="6"/>
  <c r="M58" i="6"/>
  <c r="G20" i="6"/>
  <c r="G29" i="6"/>
  <c r="H58" i="6"/>
  <c r="H59" i="6"/>
  <c r="F54" i="6"/>
  <c r="C50" i="5"/>
  <c r="C52" i="5"/>
  <c r="B52" i="5"/>
  <c r="F30" i="7"/>
  <c r="I58" i="6"/>
  <c r="I59" i="6"/>
  <c r="L58" i="6"/>
  <c r="L59" i="6"/>
  <c r="F56" i="6"/>
  <c r="G31" i="6"/>
  <c r="N31" i="6"/>
  <c r="N29" i="6"/>
  <c r="F58" i="6"/>
  <c r="F59" i="6"/>
  <c r="G52" i="6"/>
  <c r="G54" i="6"/>
  <c r="N52" i="6"/>
  <c r="E42" i="7"/>
  <c r="G56" i="6"/>
  <c r="N54" i="6"/>
  <c r="G59" i="6"/>
  <c r="N59" i="6"/>
  <c r="G58" i="6"/>
  <c r="N58" i="6"/>
  <c r="N56" i="6"/>
</calcChain>
</file>

<file path=xl/sharedStrings.xml><?xml version="1.0" encoding="utf-8"?>
<sst xmlns="http://schemas.openxmlformats.org/spreadsheetml/2006/main" count="215" uniqueCount="148">
  <si>
    <t>Agency:</t>
  </si>
  <si>
    <t>Program:</t>
  </si>
  <si>
    <t xml:space="preserve">Individual: </t>
  </si>
  <si>
    <t>Total</t>
  </si>
  <si>
    <t>Current Funding:</t>
  </si>
  <si>
    <t xml:space="preserve">LON: </t>
  </si>
  <si>
    <t>LON Range:</t>
  </si>
  <si>
    <t>URR:</t>
  </si>
  <si>
    <t>Day Pro. Transp.:</t>
  </si>
  <si>
    <t>Total Revenue:</t>
  </si>
  <si>
    <t>Direct Support Personnel</t>
  </si>
  <si>
    <t>Hr Rate</t>
  </si>
  <si>
    <t>Wk Hrs</t>
  </si>
  <si>
    <t>FTE</t>
  </si>
  <si>
    <t>Amount</t>
  </si>
  <si>
    <t>Supervisor</t>
  </si>
  <si>
    <t>Asst. Supervisor</t>
  </si>
  <si>
    <t>1st Shift</t>
  </si>
  <si>
    <t>2nd Shift</t>
  </si>
  <si>
    <t>3rd Shift</t>
  </si>
  <si>
    <t>Awake</t>
  </si>
  <si>
    <t>Sleep</t>
  </si>
  <si>
    <t xml:space="preserve">Nursing </t>
  </si>
  <si>
    <t>Direct Support Relief Staff %</t>
  </si>
  <si>
    <t>Subtotal Direct Supports</t>
  </si>
  <si>
    <t>Non-Direct Support Personnel</t>
  </si>
  <si>
    <t>Nursing</t>
  </si>
  <si>
    <t>Behaviorist</t>
  </si>
  <si>
    <t>Other (List)</t>
  </si>
  <si>
    <t>Pro.Dir,QA</t>
  </si>
  <si>
    <t>prog dir</t>
  </si>
  <si>
    <t>Subtotal Non-Direct Supports</t>
  </si>
  <si>
    <t>Total Personnel:</t>
  </si>
  <si>
    <t>Benefits %:</t>
  </si>
  <si>
    <t>Non Personnel</t>
  </si>
  <si>
    <t>Yr Hrs</t>
  </si>
  <si>
    <t>Consultants - Nursing</t>
  </si>
  <si>
    <t>Consultants - Behavioral</t>
  </si>
  <si>
    <t>Consult - Other (List)</t>
  </si>
  <si>
    <t>Staff Training</t>
  </si>
  <si>
    <t>Staff Mileage</t>
  </si>
  <si>
    <t>Veh. #/Type</t>
  </si>
  <si>
    <t>Vehicle (Gas, Repair, Lease)</t>
  </si>
  <si>
    <t>Program Supplies</t>
  </si>
  <si>
    <t>Program Support</t>
  </si>
  <si>
    <t>Occupancy Costs</t>
  </si>
  <si>
    <t>Insurance</t>
  </si>
  <si>
    <t>Deprec - Item</t>
  </si>
  <si>
    <t>Years</t>
  </si>
  <si>
    <t>Per year</t>
  </si>
  <si>
    <t>Total Non Personnel:</t>
  </si>
  <si>
    <t xml:space="preserve">Total Operating Expense: </t>
  </si>
  <si>
    <t>Administration and General %:</t>
  </si>
  <si>
    <t>Total Expense:</t>
  </si>
  <si>
    <t>LON to Expense Difference:</t>
  </si>
  <si>
    <t>Current Funding to Expense Difference:</t>
  </si>
  <si>
    <t>Fri</t>
  </si>
  <si>
    <t>Sat</t>
  </si>
  <si>
    <t>Sun</t>
  </si>
  <si>
    <t>Mon</t>
  </si>
  <si>
    <t>Tue</t>
  </si>
  <si>
    <t>Wed</t>
  </si>
  <si>
    <t>Thur</t>
  </si>
  <si>
    <t>Value</t>
  </si>
  <si>
    <t>Hours</t>
  </si>
  <si>
    <t>5:30-6:00 AM</t>
  </si>
  <si>
    <t>6:00-6:30 AM</t>
  </si>
  <si>
    <t>6:30-7:00 AM</t>
  </si>
  <si>
    <t>7:00-7:30 AM</t>
  </si>
  <si>
    <t>7:30-8:00 AM</t>
  </si>
  <si>
    <t>8:00-8:30 AM</t>
  </si>
  <si>
    <t>8:30-9:00 AM</t>
  </si>
  <si>
    <t>9:00-9:30 AM</t>
  </si>
  <si>
    <t>9:30-10:00 AM</t>
  </si>
  <si>
    <t>10:00-10:30 AM</t>
  </si>
  <si>
    <t>10:30-11:00 AM</t>
  </si>
  <si>
    <t>11:00-11:30 AM</t>
  </si>
  <si>
    <t>11:30-12:00 noon</t>
  </si>
  <si>
    <t>12:00-12:30 PM</t>
  </si>
  <si>
    <t>12:30-1:00 PM</t>
  </si>
  <si>
    <t>1:00-1:30 PM</t>
  </si>
  <si>
    <t>1:30-2:00 PM</t>
  </si>
  <si>
    <t>2:00-2:30 PM</t>
  </si>
  <si>
    <t>2:30-3:00 PM</t>
  </si>
  <si>
    <t>3:00-3:30 PM</t>
  </si>
  <si>
    <t>3:30-4:00 PM</t>
  </si>
  <si>
    <t>4:00-4:30 PM</t>
  </si>
  <si>
    <t>4:30-5:00 PM</t>
  </si>
  <si>
    <t>5:00-5:30 PM</t>
  </si>
  <si>
    <t>5:30-6:00 PM</t>
  </si>
  <si>
    <t>6:00-6:30 PM</t>
  </si>
  <si>
    <t>6:30-7:00 PM</t>
  </si>
  <si>
    <t>7:00-7:30 PM</t>
  </si>
  <si>
    <t>7:30-8:00 PM</t>
  </si>
  <si>
    <t>8:30-9:00 PM</t>
  </si>
  <si>
    <t>9:00-9:30 PM</t>
  </si>
  <si>
    <t>9:30-10:00 PM</t>
  </si>
  <si>
    <t>10:00-10:30 PM</t>
  </si>
  <si>
    <t>10:30-11:00 PM</t>
  </si>
  <si>
    <t>11:00-11:30 PM</t>
  </si>
  <si>
    <t>11:30-12:00 Mid</t>
  </si>
  <si>
    <t>12:00-5:30 AM</t>
  </si>
  <si>
    <t>Total Coverage Hours</t>
  </si>
  <si>
    <t>Hours Supervisor is not in Coverage</t>
  </si>
  <si>
    <t>FTEs</t>
  </si>
  <si>
    <t>1st Shift FTEs (7-3)</t>
  </si>
  <si>
    <t>Direct Support FTEs (40 hrs)</t>
  </si>
  <si>
    <t>2nd Shift FTEs (3-11)</t>
  </si>
  <si>
    <t>3rd Shift FTEs (11-7)</t>
  </si>
  <si>
    <t>Sup. Not in Coverage</t>
  </si>
  <si>
    <t>Coverage FTEs/Hours</t>
  </si>
  <si>
    <t>Budget FTEs/Hours</t>
  </si>
  <si>
    <t>Is this a CLA or at CRS?</t>
  </si>
  <si>
    <t>If this is a CRS, is it less than 4 individuals?</t>
  </si>
  <si>
    <t>Are the Current Funding amounts correct?</t>
  </si>
  <si>
    <t>Are the LON Scores Correct?</t>
  </si>
  <si>
    <t>Are the LON Ranges Correct?</t>
  </si>
  <si>
    <t>Are the URR Amounts Correct?</t>
  </si>
  <si>
    <t>Are the Day Program Transportation Amounts Correct?</t>
  </si>
  <si>
    <t>Budget Comparison</t>
  </si>
  <si>
    <r>
      <rPr>
        <b/>
        <u/>
        <sz val="11"/>
        <rFont val="Calibri"/>
        <family val="2"/>
      </rPr>
      <t>Direct</t>
    </r>
    <r>
      <rPr>
        <b/>
        <sz val="11"/>
        <rFont val="Calibri"/>
        <family val="2"/>
      </rPr>
      <t xml:space="preserve"> Support Personnel</t>
    </r>
  </si>
  <si>
    <t>Calc Tot</t>
  </si>
  <si>
    <t>Total from Budget</t>
  </si>
  <si>
    <t>Diff</t>
  </si>
  <si>
    <t>ABS Value</t>
  </si>
  <si>
    <t>3rd Shift           Awake</t>
  </si>
  <si>
    <t xml:space="preserve">                            Asleep</t>
  </si>
  <si>
    <t>Do the rates of pay for the staff approximate those in the Annual Report?</t>
  </si>
  <si>
    <t>Does the amount of FTEs/Hours in the Budget match the Coverage needed?</t>
  </si>
  <si>
    <t>FTE from Coverage</t>
  </si>
  <si>
    <t>Coverage</t>
  </si>
  <si>
    <t>Budget</t>
  </si>
  <si>
    <t>Difference</t>
  </si>
  <si>
    <t>FTE Comparison</t>
  </si>
  <si>
    <t>Relief hours per FTE</t>
  </si>
  <si>
    <t>Tot FTEs</t>
  </si>
  <si>
    <t>Avg. Rate Per hour</t>
  </si>
  <si>
    <t>Relief Dollars from Budget</t>
  </si>
  <si>
    <t xml:space="preserve">Per Person Relief Hours </t>
  </si>
  <si>
    <t>Per person Relief days (8 hr shift)</t>
  </si>
  <si>
    <t>Check with CM to see if the amount of Nursing Supports meet the needs of the individuals?</t>
  </si>
  <si>
    <t>Check with CM to see if the amount of Behavioral Supports meet the needs of the individuals?</t>
  </si>
  <si>
    <t>Does the Benefits % match the Annual Report?</t>
  </si>
  <si>
    <t>Budget:</t>
  </si>
  <si>
    <t>Annual Rep.</t>
  </si>
  <si>
    <t>Is the % of Non Personal Expenses reasonable?</t>
  </si>
  <si>
    <t>Does the Depreciation match the Budget?</t>
  </si>
  <si>
    <t>Does the A&amp;G% match the Annual Report?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</si>
</sst>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?_);_(@_)"/>
    <numFmt numFmtId="166" formatCode="#,##0.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1" fontId="0" fillId="0" borderId="0" xfId="0" applyNumberFormat="1"/>
    <xf numFmtId="0" fontId="0" fillId="0" borderId="0" xfId="0" applyFont="1"/>
    <xf numFmtId="37" fontId="0" fillId="0" borderId="0" xfId="0" applyNumberFormat="1" applyFont="1" applyAlignment="1">
      <alignment horizontal="center"/>
    </xf>
    <xf numFmtId="0" fontId="6" fillId="0" borderId="2" xfId="3" applyFont="1" applyFill="1" applyBorder="1"/>
    <xf numFmtId="0" fontId="7" fillId="0" borderId="3" xfId="3" applyFont="1" applyFill="1" applyBorder="1"/>
    <xf numFmtId="0" fontId="7" fillId="0" borderId="4" xfId="3" applyFont="1" applyFill="1" applyBorder="1"/>
    <xf numFmtId="0" fontId="6" fillId="0" borderId="0" xfId="3" applyFont="1" applyFill="1" applyBorder="1"/>
    <xf numFmtId="0" fontId="6" fillId="0" borderId="3" xfId="3" applyFont="1" applyFill="1" applyBorder="1"/>
    <xf numFmtId="0" fontId="7" fillId="0" borderId="0" xfId="3" applyFont="1" applyFill="1" applyBorder="1"/>
    <xf numFmtId="0" fontId="6" fillId="0" borderId="4" xfId="3" applyFont="1" applyFill="1" applyBorder="1"/>
    <xf numFmtId="0" fontId="6" fillId="0" borderId="0" xfId="3" applyFont="1" applyFill="1" applyBorder="1" applyAlignment="1">
      <alignment horizontal="right"/>
    </xf>
    <xf numFmtId="0" fontId="6" fillId="0" borderId="5" xfId="3" applyFont="1" applyFill="1" applyBorder="1"/>
    <xf numFmtId="0" fontId="6" fillId="0" borderId="5" xfId="3" applyFont="1" applyBorder="1"/>
    <xf numFmtId="3" fontId="7" fillId="0" borderId="4" xfId="3" applyNumberFormat="1" applyFont="1" applyFill="1" applyBorder="1"/>
    <xf numFmtId="3" fontId="7" fillId="0" borderId="0" xfId="3" applyNumberFormat="1" applyFont="1" applyFill="1" applyBorder="1"/>
    <xf numFmtId="3" fontId="0" fillId="0" borderId="0" xfId="0" applyNumberFormat="1"/>
    <xf numFmtId="3" fontId="6" fillId="0" borderId="4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8" fillId="0" borderId="2" xfId="3" applyFont="1" applyFill="1" applyBorder="1"/>
    <xf numFmtId="41" fontId="6" fillId="0" borderId="0" xfId="3" applyNumberFormat="1" applyFont="1" applyFill="1" applyBorder="1"/>
    <xf numFmtId="0" fontId="7" fillId="0" borderId="0" xfId="3" applyFont="1" applyFill="1" applyBorder="1" applyAlignment="1">
      <alignment horizontal="right"/>
    </xf>
    <xf numFmtId="3" fontId="0" fillId="0" borderId="4" xfId="0" applyNumberFormat="1" applyBorder="1"/>
    <xf numFmtId="0" fontId="6" fillId="0" borderId="4" xfId="3" applyFont="1" applyFill="1" applyBorder="1" applyAlignment="1">
      <alignment horizontal="center"/>
    </xf>
    <xf numFmtId="41" fontId="6" fillId="0" borderId="5" xfId="3" applyNumberFormat="1" applyFont="1" applyFill="1" applyBorder="1"/>
    <xf numFmtId="41" fontId="9" fillId="0" borderId="6" xfId="3" applyNumberFormat="1" applyFont="1" applyFill="1" applyBorder="1" applyAlignment="1">
      <alignment horizontal="right"/>
    </xf>
    <xf numFmtId="0" fontId="9" fillId="0" borderId="6" xfId="3" applyFont="1" applyFill="1" applyBorder="1" applyAlignment="1">
      <alignment horizontal="right"/>
    </xf>
    <xf numFmtId="0" fontId="0" fillId="0" borderId="4" xfId="0" applyFont="1" applyBorder="1"/>
    <xf numFmtId="0" fontId="6" fillId="0" borderId="7" xfId="3" applyFont="1" applyFill="1" applyBorder="1"/>
    <xf numFmtId="0" fontId="9" fillId="0" borderId="8" xfId="3" applyFont="1" applyFill="1" applyBorder="1" applyAlignment="1">
      <alignment horizontal="right"/>
    </xf>
    <xf numFmtId="43" fontId="6" fillId="0" borderId="9" xfId="3" applyNumberFormat="1" applyFont="1" applyFill="1" applyBorder="1"/>
    <xf numFmtId="0" fontId="9" fillId="0" borderId="6" xfId="3" applyFont="1" applyBorder="1" applyAlignment="1">
      <alignment horizontal="right"/>
    </xf>
    <xf numFmtId="0" fontId="6" fillId="0" borderId="3" xfId="3" applyFont="1" applyBorder="1"/>
    <xf numFmtId="0" fontId="6" fillId="0" borderId="2" xfId="3" applyFont="1" applyBorder="1"/>
    <xf numFmtId="41" fontId="7" fillId="0" borderId="4" xfId="3" applyNumberFormat="1" applyFont="1" applyFill="1" applyBorder="1"/>
    <xf numFmtId="41" fontId="6" fillId="0" borderId="5" xfId="3" applyNumberFormat="1" applyFont="1" applyFill="1" applyBorder="1" applyAlignment="1">
      <alignment horizontal="center"/>
    </xf>
    <xf numFmtId="41" fontId="6" fillId="0" borderId="6" xfId="3" applyNumberFormat="1" applyFon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39" fontId="7" fillId="2" borderId="10" xfId="1" applyNumberFormat="1" applyFont="1" applyFill="1" applyBorder="1" applyProtection="1">
      <protection locked="0"/>
    </xf>
    <xf numFmtId="43" fontId="7" fillId="0" borderId="10" xfId="1" applyNumberFormat="1" applyFont="1" applyFill="1" applyBorder="1"/>
    <xf numFmtId="37" fontId="6" fillId="0" borderId="2" xfId="3" applyNumberFormat="1" applyFont="1" applyBorder="1"/>
    <xf numFmtId="37" fontId="6" fillId="0" borderId="2" xfId="3" applyNumberFormat="1" applyFont="1" applyFill="1" applyBorder="1" applyAlignment="1">
      <alignment horizontal="right"/>
    </xf>
    <xf numFmtId="37" fontId="7" fillId="0" borderId="11" xfId="3" applyNumberFormat="1" applyFont="1" applyFill="1" applyBorder="1" applyAlignment="1">
      <alignment horizontal="center"/>
    </xf>
    <xf numFmtId="43" fontId="7" fillId="0" borderId="0" xfId="1" applyNumberFormat="1" applyFont="1" applyFill="1" applyBorder="1"/>
    <xf numFmtId="41" fontId="0" fillId="0" borderId="5" xfId="0" applyNumberFormat="1" applyFont="1" applyBorder="1"/>
    <xf numFmtId="41" fontId="9" fillId="0" borderId="6" xfId="0" applyNumberFormat="1" applyFont="1" applyBorder="1" applyAlignment="1">
      <alignment horizontal="right"/>
    </xf>
    <xf numFmtId="41" fontId="0" fillId="0" borderId="6" xfId="0" applyNumberFormat="1" applyFont="1" applyBorder="1"/>
    <xf numFmtId="165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3" borderId="10" xfId="0" applyFill="1" applyBorder="1" applyProtection="1">
      <protection locked="0"/>
    </xf>
    <xf numFmtId="39" fontId="7" fillId="2" borderId="10" xfId="1" applyNumberFormat="1" applyFont="1" applyFill="1" applyBorder="1" applyAlignment="1" applyProtection="1">
      <alignment shrinkToFit="1"/>
      <protection locked="0"/>
    </xf>
    <xf numFmtId="0" fontId="6" fillId="0" borderId="12" xfId="3" applyFont="1" applyFill="1" applyBorder="1"/>
    <xf numFmtId="0" fontId="6" fillId="0" borderId="8" xfId="3" applyFont="1" applyFill="1" applyBorder="1"/>
    <xf numFmtId="39" fontId="6" fillId="0" borderId="12" xfId="3" applyNumberFormat="1" applyFont="1" applyFill="1" applyBorder="1" applyAlignment="1">
      <alignment horizontal="center"/>
    </xf>
    <xf numFmtId="0" fontId="5" fillId="0" borderId="0" xfId="0" applyFont="1"/>
    <xf numFmtId="0" fontId="10" fillId="0" borderId="0" xfId="0" applyFont="1"/>
    <xf numFmtId="4" fontId="0" fillId="0" borderId="0" xfId="0" applyNumberFormat="1"/>
    <xf numFmtId="0" fontId="0" fillId="0" borderId="10" xfId="0" applyBorder="1" applyAlignment="1">
      <alignment wrapText="1"/>
    </xf>
    <xf numFmtId="41" fontId="0" fillId="0" borderId="10" xfId="0" applyNumberFormat="1" applyBorder="1" applyAlignment="1">
      <alignment wrapText="1"/>
    </xf>
    <xf numFmtId="0" fontId="0" fillId="0" borderId="0" xfId="0" applyBorder="1"/>
    <xf numFmtId="37" fontId="6" fillId="0" borderId="13" xfId="3" applyNumberFormat="1" applyFont="1" applyFill="1" applyBorder="1" applyAlignment="1">
      <alignment horizontal="center" wrapText="1"/>
    </xf>
    <xf numFmtId="37" fontId="6" fillId="0" borderId="14" xfId="3" applyNumberFormat="1" applyFont="1" applyFill="1" applyBorder="1" applyAlignment="1">
      <alignment horizontal="center" wrapText="1"/>
    </xf>
    <xf numFmtId="0" fontId="0" fillId="0" borderId="13" xfId="0" applyBorder="1"/>
    <xf numFmtId="0" fontId="6" fillId="0" borderId="15" xfId="3" applyFont="1" applyFill="1" applyBorder="1"/>
    <xf numFmtId="37" fontId="6" fillId="0" borderId="12" xfId="3" applyNumberFormat="1" applyFont="1" applyFill="1" applyBorder="1" applyAlignment="1">
      <alignment horizontal="center" wrapText="1"/>
    </xf>
    <xf numFmtId="38" fontId="0" fillId="0" borderId="0" xfId="0" applyNumberFormat="1"/>
    <xf numFmtId="43" fontId="6" fillId="0" borderId="0" xfId="3" applyNumberFormat="1" applyFont="1" applyFill="1" applyBorder="1" applyAlignment="1">
      <alignment horizontal="right"/>
    </xf>
    <xf numFmtId="43" fontId="6" fillId="0" borderId="6" xfId="3" applyNumberFormat="1" applyFont="1" applyFill="1" applyBorder="1" applyAlignment="1">
      <alignment horizontal="right"/>
    </xf>
    <xf numFmtId="43" fontId="6" fillId="0" borderId="16" xfId="3" applyNumberFormat="1" applyFont="1" applyFill="1" applyBorder="1" applyAlignment="1">
      <alignment horizontal="center"/>
    </xf>
    <xf numFmtId="43" fontId="0" fillId="0" borderId="10" xfId="0" applyNumberFormat="1" applyBorder="1"/>
    <xf numFmtId="43" fontId="6" fillId="0" borderId="10" xfId="3" applyNumberFormat="1" applyFont="1" applyFill="1" applyBorder="1" applyAlignment="1">
      <alignment horizontal="center"/>
    </xf>
    <xf numFmtId="43" fontId="6" fillId="0" borderId="0" xfId="3" applyNumberFormat="1" applyFont="1" applyFill="1" applyBorder="1"/>
    <xf numFmtId="43" fontId="7" fillId="0" borderId="0" xfId="3" applyNumberFormat="1" applyFont="1" applyFill="1" applyBorder="1"/>
    <xf numFmtId="43" fontId="5" fillId="0" borderId="11" xfId="0" applyNumberFormat="1" applyFont="1" applyBorder="1" applyAlignment="1"/>
    <xf numFmtId="43" fontId="6" fillId="0" borderId="6" xfId="3" applyNumberFormat="1" applyFont="1" applyFill="1" applyBorder="1"/>
    <xf numFmtId="43" fontId="6" fillId="0" borderId="2" xfId="3" applyNumberFormat="1" applyFont="1" applyFill="1" applyBorder="1"/>
    <xf numFmtId="43" fontId="6" fillId="0" borderId="6" xfId="3" applyNumberFormat="1" applyFont="1" applyBorder="1"/>
    <xf numFmtId="43" fontId="6" fillId="0" borderId="2" xfId="3" applyNumberFormat="1" applyFont="1" applyBorder="1"/>
    <xf numFmtId="43" fontId="0" fillId="0" borderId="2" xfId="0" applyNumberFormat="1" applyFont="1" applyBorder="1"/>
    <xf numFmtId="43" fontId="0" fillId="0" borderId="0" xfId="0" applyNumberFormat="1" applyFont="1" applyBorder="1"/>
    <xf numFmtId="43" fontId="0" fillId="0" borderId="0" xfId="0" applyNumberFormat="1" applyFont="1"/>
    <xf numFmtId="41" fontId="0" fillId="0" borderId="3" xfId="0" applyNumberFormat="1" applyFont="1" applyBorder="1"/>
    <xf numFmtId="41" fontId="9" fillId="0" borderId="2" xfId="0" applyNumberFormat="1" applyFont="1" applyBorder="1" applyAlignment="1">
      <alignment horizontal="right"/>
    </xf>
    <xf numFmtId="43" fontId="0" fillId="0" borderId="6" xfId="0" applyNumberFormat="1" applyFont="1" applyBorder="1"/>
    <xf numFmtId="0" fontId="2" fillId="0" borderId="3" xfId="3" applyFont="1" applyFill="1" applyBorder="1"/>
    <xf numFmtId="41" fontId="6" fillId="0" borderId="5" xfId="3" applyNumberFormat="1" applyFont="1" applyBorder="1"/>
    <xf numFmtId="41" fontId="9" fillId="0" borderId="6" xfId="3" applyNumberFormat="1" applyFont="1" applyBorder="1" applyAlignment="1">
      <alignment horizontal="right"/>
    </xf>
    <xf numFmtId="0" fontId="7" fillId="4" borderId="10" xfId="3" applyFont="1" applyFill="1" applyBorder="1" applyProtection="1">
      <protection locked="0"/>
    </xf>
    <xf numFmtId="0" fontId="7" fillId="2" borderId="17" xfId="3" applyFont="1" applyFill="1" applyBorder="1" applyAlignment="1" applyProtection="1">
      <alignment shrinkToFit="1"/>
      <protection locked="0"/>
    </xf>
    <xf numFmtId="0" fontId="7" fillId="2" borderId="10" xfId="3" applyFont="1" applyFill="1" applyBorder="1" applyProtection="1">
      <protection locked="0"/>
    </xf>
    <xf numFmtId="0" fontId="7" fillId="2" borderId="4" xfId="3" applyFont="1" applyFill="1" applyBorder="1" applyAlignment="1" applyProtection="1">
      <alignment shrinkToFit="1"/>
      <protection locked="0"/>
    </xf>
    <xf numFmtId="0" fontId="7" fillId="2" borderId="0" xfId="3" applyFont="1" applyFill="1" applyBorder="1" applyProtection="1">
      <protection locked="0"/>
    </xf>
    <xf numFmtId="0" fontId="9" fillId="0" borderId="0" xfId="0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41" fontId="11" fillId="2" borderId="10" xfId="2" applyNumberFormat="1" applyFont="1" applyFill="1" applyBorder="1" applyProtection="1">
      <protection locked="0"/>
    </xf>
    <xf numFmtId="37" fontId="12" fillId="2" borderId="18" xfId="3" applyNumberFormat="1" applyFont="1" applyFill="1" applyBorder="1" applyAlignment="1" applyProtection="1">
      <alignment horizontal="center" wrapText="1"/>
      <protection locked="0"/>
    </xf>
    <xf numFmtId="37" fontId="12" fillId="2" borderId="16" xfId="3" applyNumberFormat="1" applyFont="1" applyFill="1" applyBorder="1" applyAlignment="1" applyProtection="1">
      <alignment horizontal="center" wrapText="1"/>
      <protection locked="0"/>
    </xf>
    <xf numFmtId="41" fontId="12" fillId="2" borderId="10" xfId="3" applyNumberFormat="1" applyFont="1" applyFill="1" applyBorder="1" applyAlignment="1" applyProtection="1">
      <alignment horizontal="center" wrapText="1"/>
      <protection locked="0"/>
    </xf>
    <xf numFmtId="37" fontId="12" fillId="0" borderId="0" xfId="3" applyNumberFormat="1" applyFont="1" applyFill="1" applyBorder="1" applyAlignment="1">
      <alignment horizontal="center"/>
    </xf>
    <xf numFmtId="37" fontId="13" fillId="0" borderId="16" xfId="3" applyNumberFormat="1" applyFont="1" applyFill="1" applyBorder="1" applyAlignment="1">
      <alignment horizontal="center"/>
    </xf>
    <xf numFmtId="41" fontId="12" fillId="0" borderId="10" xfId="1" applyNumberFormat="1" applyFont="1" applyFill="1" applyBorder="1"/>
    <xf numFmtId="41" fontId="11" fillId="0" borderId="10" xfId="2" applyNumberFormat="1" applyFont="1" applyFill="1" applyBorder="1"/>
    <xf numFmtId="41" fontId="11" fillId="0" borderId="0" xfId="2" applyNumberFormat="1" applyFont="1" applyFill="1" applyBorder="1"/>
    <xf numFmtId="37" fontId="13" fillId="0" borderId="10" xfId="3" applyNumberFormat="1" applyFont="1" applyFill="1" applyBorder="1" applyAlignment="1">
      <alignment horizontal="center"/>
    </xf>
    <xf numFmtId="41" fontId="12" fillId="0" borderId="0" xfId="1" applyNumberFormat="1" applyFont="1" applyFill="1" applyBorder="1"/>
    <xf numFmtId="41" fontId="13" fillId="0" borderId="9" xfId="3" applyNumberFormat="1" applyFont="1" applyFill="1" applyBorder="1"/>
    <xf numFmtId="37" fontId="13" fillId="0" borderId="0" xfId="2" applyNumberFormat="1" applyFont="1" applyFill="1" applyBorder="1"/>
    <xf numFmtId="41" fontId="14" fillId="0" borderId="12" xfId="2" applyNumberFormat="1" applyFont="1" applyFill="1" applyBorder="1"/>
    <xf numFmtId="37" fontId="12" fillId="0" borderId="0" xfId="3" applyNumberFormat="1" applyFont="1" applyFill="1" applyBorder="1"/>
    <xf numFmtId="37" fontId="13" fillId="0" borderId="19" xfId="3" applyNumberFormat="1" applyFont="1" applyFill="1" applyBorder="1" applyAlignment="1">
      <alignment horizontal="center"/>
    </xf>
    <xf numFmtId="41" fontId="11" fillId="2" borderId="20" xfId="2" applyNumberFormat="1" applyFont="1" applyFill="1" applyBorder="1" applyProtection="1">
      <protection locked="0"/>
    </xf>
    <xf numFmtId="41" fontId="11" fillId="2" borderId="21" xfId="2" applyNumberFormat="1" applyFont="1" applyFill="1" applyBorder="1" applyProtection="1">
      <protection locked="0"/>
    </xf>
    <xf numFmtId="41" fontId="13" fillId="0" borderId="9" xfId="2" applyNumberFormat="1" applyFont="1" applyBorder="1"/>
    <xf numFmtId="41" fontId="13" fillId="0" borderId="2" xfId="2" applyNumberFormat="1" applyFont="1" applyBorder="1"/>
    <xf numFmtId="37" fontId="13" fillId="0" borderId="2" xfId="2" applyNumberFormat="1" applyFont="1" applyBorder="1"/>
    <xf numFmtId="37" fontId="11" fillId="0" borderId="0" xfId="0" applyNumberFormat="1" applyFont="1" applyBorder="1"/>
    <xf numFmtId="37" fontId="11" fillId="0" borderId="0" xfId="0" applyNumberFormat="1" applyFont="1"/>
    <xf numFmtId="0" fontId="13" fillId="0" borderId="0" xfId="3" applyFont="1" applyFill="1" applyBorder="1"/>
    <xf numFmtId="41" fontId="13" fillId="0" borderId="0" xfId="3" applyNumberFormat="1" applyFont="1" applyFill="1" applyBorder="1"/>
    <xf numFmtId="41" fontId="13" fillId="0" borderId="6" xfId="3" applyNumberFormat="1" applyFont="1" applyFill="1" applyBorder="1" applyAlignment="1">
      <alignment horizontal="center"/>
    </xf>
    <xf numFmtId="0" fontId="13" fillId="0" borderId="8" xfId="3" applyFont="1" applyFill="1" applyBorder="1" applyAlignment="1">
      <alignment horizontal="center"/>
    </xf>
    <xf numFmtId="0" fontId="13" fillId="0" borderId="0" xfId="3" applyFont="1" applyFill="1" applyBorder="1" applyAlignment="1">
      <alignment horizontal="center"/>
    </xf>
    <xf numFmtId="0" fontId="13" fillId="0" borderId="18" xfId="3" applyFont="1" applyFill="1" applyBorder="1"/>
    <xf numFmtId="0" fontId="13" fillId="0" borderId="2" xfId="3" applyFont="1" applyFill="1" applyBorder="1"/>
    <xf numFmtId="39" fontId="12" fillId="2" borderId="10" xfId="1" applyNumberFormat="1" applyFont="1" applyFill="1" applyBorder="1" applyProtection="1">
      <protection locked="0"/>
    </xf>
    <xf numFmtId="3" fontId="12" fillId="0" borderId="0" xfId="3" applyNumberFormat="1" applyFont="1" applyFill="1" applyBorder="1"/>
    <xf numFmtId="0" fontId="13" fillId="0" borderId="0" xfId="3" applyFont="1" applyFill="1" applyBorder="1" applyAlignment="1">
      <alignment horizontal="right"/>
    </xf>
    <xf numFmtId="0" fontId="13" fillId="0" borderId="22" xfId="3" applyFont="1" applyFill="1" applyBorder="1" applyAlignment="1">
      <alignment horizontal="right"/>
    </xf>
    <xf numFmtId="0" fontId="13" fillId="0" borderId="10" xfId="3" applyFont="1" applyFill="1" applyBorder="1"/>
    <xf numFmtId="0" fontId="12" fillId="0" borderId="0" xfId="3" applyFont="1" applyFill="1" applyBorder="1" applyAlignment="1">
      <alignment horizontal="right"/>
    </xf>
    <xf numFmtId="41" fontId="15" fillId="0" borderId="6" xfId="3" applyNumberFormat="1" applyFont="1" applyFill="1" applyBorder="1" applyAlignment="1">
      <alignment horizontal="right"/>
    </xf>
    <xf numFmtId="0" fontId="15" fillId="0" borderId="8" xfId="3" applyFont="1" applyFill="1" applyBorder="1" applyAlignment="1">
      <alignment horizontal="right"/>
    </xf>
    <xf numFmtId="0" fontId="12" fillId="0" borderId="0" xfId="3" applyFont="1" applyFill="1" applyBorder="1"/>
    <xf numFmtId="0" fontId="13" fillId="0" borderId="16" xfId="3" applyFont="1" applyFill="1" applyBorder="1"/>
    <xf numFmtId="0" fontId="12" fillId="2" borderId="10" xfId="3" applyFont="1" applyFill="1" applyBorder="1" applyAlignment="1" applyProtection="1">
      <protection locked="0"/>
    </xf>
    <xf numFmtId="0" fontId="12" fillId="2" borderId="10" xfId="3" applyFont="1" applyFill="1" applyBorder="1" applyProtection="1">
      <protection locked="0"/>
    </xf>
    <xf numFmtId="0" fontId="12" fillId="0" borderId="10" xfId="3" applyFont="1" applyFill="1" applyBorder="1"/>
    <xf numFmtId="0" fontId="12" fillId="2" borderId="0" xfId="3" applyFont="1" applyFill="1" applyBorder="1" applyProtection="1">
      <protection locked="0"/>
    </xf>
    <xf numFmtId="0" fontId="15" fillId="0" borderId="6" xfId="3" applyFont="1" applyFill="1" applyBorder="1" applyAlignment="1">
      <alignment horizontal="right"/>
    </xf>
    <xf numFmtId="0" fontId="15" fillId="0" borderId="6" xfId="3" applyFont="1" applyBorder="1" applyAlignment="1">
      <alignment horizontal="right"/>
    </xf>
    <xf numFmtId="0" fontId="13" fillId="0" borderId="2" xfId="3" applyFont="1" applyBorder="1"/>
    <xf numFmtId="41" fontId="15" fillId="0" borderId="6" xfId="3" applyNumberFormat="1" applyFont="1" applyBorder="1" applyAlignment="1">
      <alignment horizontal="right"/>
    </xf>
    <xf numFmtId="0" fontId="11" fillId="0" borderId="0" xfId="0" applyFont="1" applyBorder="1"/>
    <xf numFmtId="41" fontId="15" fillId="0" borderId="2" xfId="0" applyNumberFormat="1" applyFont="1" applyBorder="1" applyAlignment="1">
      <alignment horizontal="right"/>
    </xf>
    <xf numFmtId="41" fontId="11" fillId="0" borderId="6" xfId="0" applyNumberFormat="1" applyFont="1" applyBorder="1"/>
    <xf numFmtId="0" fontId="11" fillId="0" borderId="0" xfId="0" applyFont="1"/>
    <xf numFmtId="41" fontId="16" fillId="0" borderId="23" xfId="2" applyNumberFormat="1" applyFont="1" applyBorder="1" applyAlignment="1">
      <alignment horizontal="center"/>
    </xf>
    <xf numFmtId="41" fontId="16" fillId="0" borderId="24" xfId="2" applyNumberFormat="1" applyFont="1" applyBorder="1" applyAlignment="1">
      <alignment horizontal="center"/>
    </xf>
    <xf numFmtId="37" fontId="13" fillId="0" borderId="24" xfId="3" applyNumberFormat="1" applyFont="1" applyFill="1" applyBorder="1" applyAlignment="1">
      <alignment horizontal="center" wrapText="1"/>
    </xf>
    <xf numFmtId="41" fontId="12" fillId="0" borderId="25" xfId="3" applyNumberFormat="1" applyFont="1" applyFill="1" applyBorder="1" applyAlignment="1">
      <alignment horizontal="center"/>
    </xf>
    <xf numFmtId="37" fontId="12" fillId="0" borderId="26" xfId="3" applyNumberFormat="1" applyFont="1" applyFill="1" applyBorder="1" applyAlignment="1">
      <alignment horizontal="center"/>
    </xf>
    <xf numFmtId="37" fontId="13" fillId="0" borderId="24" xfId="3" applyNumberFormat="1" applyFont="1" applyFill="1" applyBorder="1" applyAlignment="1">
      <alignment horizontal="center"/>
    </xf>
    <xf numFmtId="41" fontId="11" fillId="0" borderId="25" xfId="2" applyNumberFormat="1" applyFont="1" applyFill="1" applyBorder="1" applyAlignment="1">
      <alignment horizontal="center"/>
    </xf>
    <xf numFmtId="41" fontId="11" fillId="0" borderId="26" xfId="2" applyNumberFormat="1" applyFont="1" applyFill="1" applyBorder="1" applyAlignment="1">
      <alignment horizontal="center"/>
    </xf>
    <xf numFmtId="37" fontId="13" fillId="0" borderId="25" xfId="3" applyNumberFormat="1" applyFont="1" applyFill="1" applyBorder="1" applyAlignment="1">
      <alignment horizontal="center"/>
    </xf>
    <xf numFmtId="41" fontId="14" fillId="0" borderId="23" xfId="2" applyNumberFormat="1" applyFont="1" applyFill="1" applyBorder="1" applyAlignment="1">
      <alignment horizontal="center"/>
    </xf>
    <xf numFmtId="41" fontId="14" fillId="0" borderId="13" xfId="2" applyNumberFormat="1" applyFont="1" applyFill="1" applyBorder="1" applyAlignment="1">
      <alignment horizontal="center"/>
    </xf>
    <xf numFmtId="41" fontId="11" fillId="0" borderId="25" xfId="2" applyNumberFormat="1" applyFont="1" applyBorder="1" applyAlignment="1">
      <alignment horizontal="center"/>
    </xf>
    <xf numFmtId="41" fontId="11" fillId="0" borderId="27" xfId="2" applyNumberFormat="1" applyFont="1" applyBorder="1" applyAlignment="1">
      <alignment horizontal="center"/>
    </xf>
    <xf numFmtId="41" fontId="11" fillId="0" borderId="23" xfId="2" applyNumberFormat="1" applyFont="1" applyBorder="1" applyAlignment="1">
      <alignment horizontal="center"/>
    </xf>
    <xf numFmtId="41" fontId="13" fillId="0" borderId="11" xfId="2" applyNumberFormat="1" applyFont="1" applyBorder="1" applyAlignment="1">
      <alignment horizontal="center"/>
    </xf>
    <xf numFmtId="41" fontId="13" fillId="0" borderId="23" xfId="2" applyNumberFormat="1" applyFont="1" applyBorder="1" applyAlignment="1">
      <alignment horizontal="center"/>
    </xf>
    <xf numFmtId="41" fontId="13" fillId="0" borderId="26" xfId="2" applyNumberFormat="1" applyFont="1" applyBorder="1" applyAlignment="1">
      <alignment horizontal="center"/>
    </xf>
    <xf numFmtId="10" fontId="13" fillId="2" borderId="12" xfId="4" applyNumberFormat="1" applyFont="1" applyFill="1" applyBorder="1" applyAlignment="1" applyProtection="1">
      <alignment horizontal="right"/>
      <protection locked="0"/>
    </xf>
    <xf numFmtId="10" fontId="13" fillId="2" borderId="9" xfId="4" applyNumberFormat="1" applyFont="1" applyFill="1" applyBorder="1" applyAlignment="1" applyProtection="1">
      <alignment horizontal="right"/>
      <protection locked="0"/>
    </xf>
    <xf numFmtId="41" fontId="14" fillId="0" borderId="9" xfId="2" applyNumberFormat="1" applyFont="1" applyBorder="1"/>
    <xf numFmtId="41" fontId="17" fillId="0" borderId="16" xfId="0" applyNumberFormat="1" applyFont="1" applyBorder="1"/>
    <xf numFmtId="41" fontId="17" fillId="0" borderId="9" xfId="0" applyNumberFormat="1" applyFont="1" applyBorder="1"/>
    <xf numFmtId="41" fontId="13" fillId="0" borderId="9" xfId="3" applyNumberFormat="1" applyFont="1" applyFill="1" applyBorder="1" applyAlignment="1">
      <alignment horizontal="center"/>
    </xf>
    <xf numFmtId="41" fontId="13" fillId="0" borderId="23" xfId="3" applyNumberFormat="1" applyFont="1" applyFill="1" applyBorder="1" applyAlignment="1">
      <alignment horizontal="center"/>
    </xf>
    <xf numFmtId="37" fontId="13" fillId="2" borderId="18" xfId="3" applyNumberFormat="1" applyFont="1" applyFill="1" applyBorder="1" applyAlignment="1" applyProtection="1">
      <alignment horizontal="center" wrapText="1"/>
      <protection locked="0"/>
    </xf>
    <xf numFmtId="37" fontId="13" fillId="2" borderId="10" xfId="3" applyNumberFormat="1" applyFont="1" applyFill="1" applyBorder="1" applyAlignment="1" applyProtection="1">
      <alignment horizontal="center" wrapText="1"/>
      <protection locked="0"/>
    </xf>
    <xf numFmtId="0" fontId="0" fillId="0" borderId="0" xfId="0" applyFont="1"/>
    <xf numFmtId="10" fontId="0" fillId="5" borderId="0" xfId="0" applyNumberFormat="1" applyFill="1" applyProtection="1">
      <protection locked="0"/>
    </xf>
    <xf numFmtId="0" fontId="0" fillId="0" borderId="0" xfId="0" applyFont="1" applyBorder="1"/>
    <xf numFmtId="0" fontId="5" fillId="0" borderId="0" xfId="0" applyFont="1" applyAlignment="1">
      <alignment horizontal="center"/>
    </xf>
    <xf numFmtId="43" fontId="0" fillId="0" borderId="0" xfId="0" applyNumberFormat="1"/>
    <xf numFmtId="0" fontId="0" fillId="2" borderId="10" xfId="0" applyFill="1" applyBorder="1" applyProtection="1">
      <protection locked="0"/>
    </xf>
    <xf numFmtId="39" fontId="0" fillId="0" borderId="0" xfId="0" applyNumberFormat="1" applyBorder="1"/>
    <xf numFmtId="164" fontId="4" fillId="0" borderId="0" xfId="1" applyNumberFormat="1" applyFont="1" applyBorder="1"/>
    <xf numFmtId="41" fontId="0" fillId="0" borderId="0" xfId="0" applyNumberFormat="1" applyBorder="1"/>
    <xf numFmtId="0" fontId="0" fillId="0" borderId="26" xfId="0" applyBorder="1"/>
    <xf numFmtId="0" fontId="0" fillId="0" borderId="5" xfId="0" applyBorder="1"/>
    <xf numFmtId="0" fontId="0" fillId="0" borderId="6" xfId="0" applyBorder="1"/>
    <xf numFmtId="0" fontId="0" fillId="0" borderId="28" xfId="0" applyBorder="1"/>
    <xf numFmtId="0" fontId="5" fillId="0" borderId="3" xfId="0" applyFont="1" applyBorder="1"/>
    <xf numFmtId="0" fontId="0" fillId="0" borderId="2" xfId="0" applyBorder="1"/>
    <xf numFmtId="0" fontId="0" fillId="0" borderId="11" xfId="0" applyBorder="1"/>
    <xf numFmtId="0" fontId="0" fillId="0" borderId="17" xfId="0" applyBorder="1"/>
    <xf numFmtId="0" fontId="0" fillId="0" borderId="25" xfId="0" applyBorder="1"/>
    <xf numFmtId="166" fontId="0" fillId="0" borderId="6" xfId="0" applyNumberFormat="1" applyBorder="1"/>
    <xf numFmtId="4" fontId="0" fillId="0" borderId="6" xfId="0" applyNumberFormat="1" applyBorder="1"/>
    <xf numFmtId="41" fontId="0" fillId="0" borderId="2" xfId="0" applyNumberFormat="1" applyBorder="1"/>
    <xf numFmtId="0" fontId="0" fillId="0" borderId="4" xfId="0" applyBorder="1"/>
    <xf numFmtId="41" fontId="0" fillId="0" borderId="25" xfId="0" applyNumberFormat="1" applyBorder="1" applyAlignment="1">
      <alignment wrapText="1"/>
    </xf>
    <xf numFmtId="41" fontId="0" fillId="0" borderId="6" xfId="0" applyNumberFormat="1" applyBorder="1"/>
    <xf numFmtId="0" fontId="4" fillId="0" borderId="6" xfId="1" applyNumberFormat="1" applyFont="1" applyBorder="1"/>
    <xf numFmtId="43" fontId="4" fillId="0" borderId="6" xfId="1" applyFont="1" applyBorder="1"/>
    <xf numFmtId="43" fontId="4" fillId="0" borderId="28" xfId="1" applyFont="1" applyBorder="1"/>
    <xf numFmtId="10" fontId="13" fillId="2" borderId="10" xfId="1" applyNumberFormat="1" applyFont="1" applyFill="1" applyBorder="1" applyProtection="1">
      <protection locked="0"/>
    </xf>
    <xf numFmtId="41" fontId="0" fillId="0" borderId="25" xfId="0" applyNumberFormat="1" applyFill="1" applyBorder="1" applyAlignment="1"/>
    <xf numFmtId="43" fontId="0" fillId="0" borderId="6" xfId="0" applyNumberFormat="1" applyBorder="1"/>
    <xf numFmtId="37" fontId="11" fillId="0" borderId="0" xfId="0" applyNumberFormat="1" applyFont="1" applyProtection="1">
      <protection locked="0"/>
    </xf>
    <xf numFmtId="0" fontId="7" fillId="2" borderId="16" xfId="3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37" fontId="6" fillId="2" borderId="29" xfId="3" applyNumberFormat="1" applyFont="1" applyFill="1" applyBorder="1" applyAlignment="1" applyProtection="1">
      <protection locked="0"/>
    </xf>
    <xf numFmtId="0" fontId="0" fillId="0" borderId="30" xfId="0" applyFont="1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7" fillId="4" borderId="31" xfId="3" applyFont="1" applyFill="1" applyBorder="1" applyAlignment="1" applyProtection="1">
      <protection locked="0"/>
    </xf>
    <xf numFmtId="0" fontId="0" fillId="4" borderId="32" xfId="0" applyFill="1" applyBorder="1" applyAlignment="1" applyProtection="1">
      <protection locked="0"/>
    </xf>
    <xf numFmtId="0" fontId="0" fillId="4" borderId="20" xfId="0" applyFill="1" applyBorder="1" applyAlignment="1" applyProtection="1">
      <protection locked="0"/>
    </xf>
    <xf numFmtId="0" fontId="6" fillId="0" borderId="0" xfId="3" applyFont="1" applyFill="1" applyBorder="1" applyAlignment="1"/>
    <xf numFmtId="0" fontId="5" fillId="0" borderId="0" xfId="0" applyFont="1" applyBorder="1" applyAlignment="1"/>
    <xf numFmtId="0" fontId="5" fillId="0" borderId="26" xfId="0" applyFont="1" applyBorder="1" applyAlignment="1"/>
  </cellXfs>
  <cellStyles count="5">
    <cellStyle name="Comma" xfId="1" builtinId="3"/>
    <cellStyle name="Comma 2 2" xfId="2" xr:uid="{00000000-0005-0000-0000-000001000000}"/>
    <cellStyle name="Normal" xfId="0" builtinId="0"/>
    <cellStyle name="Normal 2 2" xfId="3" xr:uid="{00000000-0005-0000-0000-000003000000}"/>
    <cellStyle name="Percent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714376</xdr:colOff>
      <xdr:row>24</xdr:row>
      <xdr:rowOff>85725</xdr:rowOff>
    </xdr:from>
    <xdr:to>
      <xdr:col>0</xdr:col>
      <xdr:colOff>952500</xdr:colOff>
      <xdr:row>24</xdr:row>
      <xdr:rowOff>131444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40E928B8-B209-45A9-829B-41A88D3F1093}"/>
            </a:ext>
          </a:extLst>
        </xdr:cNvPr>
        <xdr:cNvSpPr/>
      </xdr:nvSpPr>
      <xdr:spPr>
        <a:xfrm>
          <a:off x="714376" y="4391025"/>
          <a:ext cx="23812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723901</xdr:colOff>
      <xdr:row>25</xdr:row>
      <xdr:rowOff>85725</xdr:rowOff>
    </xdr:from>
    <xdr:to>
      <xdr:col>0</xdr:col>
      <xdr:colOff>962025</xdr:colOff>
      <xdr:row>25</xdr:row>
      <xdr:rowOff>131444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5F0FBACA-545A-464D-90F9-0E8301E14488}"/>
            </a:ext>
          </a:extLst>
        </xdr:cNvPr>
        <xdr:cNvSpPr/>
      </xdr:nvSpPr>
      <xdr:spPr>
        <a:xfrm>
          <a:off x="723901" y="4581525"/>
          <a:ext cx="23812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714376</xdr:colOff>
      <xdr:row>20</xdr:row>
      <xdr:rowOff>85725</xdr:rowOff>
    </xdr:from>
    <xdr:to>
      <xdr:col>0</xdr:col>
      <xdr:colOff>952500</xdr:colOff>
      <xdr:row>20</xdr:row>
      <xdr:rowOff>131444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4D1C251E-5EB6-4E1A-A006-BA8D22F8165D}"/>
            </a:ext>
          </a:extLst>
        </xdr:cNvPr>
        <xdr:cNvSpPr/>
      </xdr:nvSpPr>
      <xdr:spPr>
        <a:xfrm>
          <a:off x="714376" y="4581525"/>
          <a:ext cx="23812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0</xdr:col>
      <xdr:colOff>723901</xdr:colOff>
      <xdr:row>21</xdr:row>
      <xdr:rowOff>85725</xdr:rowOff>
    </xdr:from>
    <xdr:to>
      <xdr:col>0</xdr:col>
      <xdr:colOff>962025</xdr:colOff>
      <xdr:row>21</xdr:row>
      <xdr:rowOff>131444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AE9F48E6-AF8B-4EA2-87EC-86D3750B19A4}"/>
            </a:ext>
          </a:extLst>
        </xdr:cNvPr>
        <xdr:cNvSpPr/>
      </xdr:nvSpPr>
      <xdr:spPr>
        <a:xfrm>
          <a:off x="723901" y="4772025"/>
          <a:ext cx="23812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workbookViewId="0">
      <selection activeCell="C11" sqref="C11"/>
    </sheetView>
  </sheetViews>
  <sheetFormatPr defaultRowHeight="14.5" x14ac:dyDescent="0.35"/>
  <cols>
    <col min="1" max="1" width="14.81640625" style="4" customWidth="1"/>
    <col min="2" max="2" width="12.1796875" style="4" customWidth="1"/>
    <col min="3" max="3" width="7" style="150" customWidth="1"/>
    <col min="4" max="4" width="6.81640625" style="150" customWidth="1"/>
    <col min="5" max="5" width="6.453125" style="83" customWidth="1"/>
    <col min="6" max="11" width="8.7265625" style="121" customWidth="1"/>
    <col min="12" max="13" width="8.7265625" style="121" hidden="1" customWidth="1"/>
    <col min="14" max="14" width="8.7265625" style="5" customWidth="1"/>
  </cols>
  <sheetData>
    <row r="1" spans="1:14" s="177" customFormat="1" ht="15" thickBot="1" x14ac:dyDescent="0.4">
      <c r="A1" s="34" t="s">
        <v>0</v>
      </c>
      <c r="B1" s="208"/>
      <c r="C1" s="208"/>
      <c r="D1" s="208"/>
      <c r="E1" s="209"/>
      <c r="F1" s="209"/>
      <c r="G1" s="42"/>
      <c r="H1" s="43" t="s">
        <v>1</v>
      </c>
      <c r="I1" s="210"/>
      <c r="J1" s="211"/>
      <c r="K1" s="211"/>
      <c r="L1" s="211"/>
      <c r="M1" s="212"/>
      <c r="N1" s="44"/>
    </row>
    <row r="2" spans="1:14" x14ac:dyDescent="0.35">
      <c r="A2" s="7"/>
      <c r="B2" s="9"/>
      <c r="C2" s="122"/>
      <c r="D2" s="122"/>
      <c r="E2" s="69" t="s">
        <v>2</v>
      </c>
      <c r="F2" s="100"/>
      <c r="G2" s="101"/>
      <c r="H2" s="101"/>
      <c r="I2" s="100"/>
      <c r="J2" s="100"/>
      <c r="K2" s="100"/>
      <c r="L2" s="100"/>
      <c r="M2" s="100"/>
      <c r="N2" s="153" t="s">
        <v>3</v>
      </c>
    </row>
    <row r="3" spans="1:14" x14ac:dyDescent="0.35">
      <c r="A3" s="8"/>
      <c r="B3" s="9"/>
      <c r="C3" s="122"/>
      <c r="D3" s="122"/>
      <c r="E3" s="69" t="s">
        <v>4</v>
      </c>
      <c r="F3" s="175"/>
      <c r="G3" s="175"/>
      <c r="H3" s="175"/>
      <c r="I3" s="175"/>
      <c r="J3" s="175"/>
      <c r="K3" s="176"/>
      <c r="L3" s="175"/>
      <c r="M3" s="175"/>
      <c r="N3" s="154">
        <f>SUM(F3:M3)</f>
        <v>0</v>
      </c>
    </row>
    <row r="4" spans="1:14" x14ac:dyDescent="0.35">
      <c r="A4" s="8"/>
      <c r="B4" s="9"/>
      <c r="C4" s="122"/>
      <c r="D4" s="122"/>
      <c r="E4" s="69" t="s">
        <v>5</v>
      </c>
      <c r="F4" s="176"/>
      <c r="G4" s="176"/>
      <c r="H4" s="176"/>
      <c r="I4" s="176"/>
      <c r="J4" s="176"/>
      <c r="K4" s="207"/>
      <c r="L4" s="176"/>
      <c r="M4" s="176"/>
      <c r="N4" s="154"/>
    </row>
    <row r="5" spans="1:14" s="3" customFormat="1" x14ac:dyDescent="0.35">
      <c r="A5" s="36"/>
      <c r="B5" s="22"/>
      <c r="C5" s="123"/>
      <c r="D5" s="123"/>
      <c r="E5" s="69" t="s">
        <v>6</v>
      </c>
      <c r="F5" s="102"/>
      <c r="G5" s="102"/>
      <c r="H5" s="102"/>
      <c r="I5" s="102"/>
      <c r="J5" s="102"/>
      <c r="K5" s="102"/>
      <c r="L5" s="102"/>
      <c r="M5" s="102"/>
      <c r="N5" s="154">
        <f>SUM(F5:M5)</f>
        <v>0</v>
      </c>
    </row>
    <row r="6" spans="1:14" s="3" customFormat="1" x14ac:dyDescent="0.35">
      <c r="A6" s="36"/>
      <c r="B6" s="22"/>
      <c r="C6" s="123"/>
      <c r="D6" s="123"/>
      <c r="E6" s="69" t="s">
        <v>7</v>
      </c>
      <c r="F6" s="102"/>
      <c r="G6" s="102"/>
      <c r="H6" s="102"/>
      <c r="I6" s="102"/>
      <c r="J6" s="102"/>
      <c r="K6" s="102"/>
      <c r="L6" s="102"/>
      <c r="M6" s="102"/>
      <c r="N6" s="154">
        <f>SUM(F6:M6)</f>
        <v>0</v>
      </c>
    </row>
    <row r="7" spans="1:14" s="3" customFormat="1" x14ac:dyDescent="0.35">
      <c r="A7" s="36"/>
      <c r="B7" s="22"/>
      <c r="C7" s="123"/>
      <c r="D7" s="123"/>
      <c r="E7" s="69" t="s">
        <v>8</v>
      </c>
      <c r="F7" s="102"/>
      <c r="G7" s="102"/>
      <c r="H7" s="102"/>
      <c r="I7" s="102"/>
      <c r="J7" s="102"/>
      <c r="K7" s="102"/>
      <c r="L7" s="102"/>
      <c r="M7" s="102"/>
      <c r="N7" s="154">
        <f>SUM(F7:M7)</f>
        <v>0</v>
      </c>
    </row>
    <row r="8" spans="1:14" s="39" customFormat="1" ht="15" thickBot="1" x14ac:dyDescent="0.4">
      <c r="A8" s="37"/>
      <c r="B8" s="38"/>
      <c r="C8" s="124"/>
      <c r="D8" s="124"/>
      <c r="E8" s="70" t="s">
        <v>9</v>
      </c>
      <c r="F8" s="173">
        <f t="shared" ref="F8:M8" si="0">SUM(F5:F7)</f>
        <v>0</v>
      </c>
      <c r="G8" s="173">
        <f t="shared" si="0"/>
        <v>0</v>
      </c>
      <c r="H8" s="173">
        <f t="shared" si="0"/>
        <v>0</v>
      </c>
      <c r="I8" s="173">
        <f t="shared" si="0"/>
        <v>0</v>
      </c>
      <c r="J8" s="173">
        <f t="shared" si="0"/>
        <v>0</v>
      </c>
      <c r="K8" s="173">
        <f t="shared" si="0"/>
        <v>0</v>
      </c>
      <c r="L8" s="173">
        <f t="shared" si="0"/>
        <v>0</v>
      </c>
      <c r="M8" s="173">
        <f t="shared" si="0"/>
        <v>0</v>
      </c>
      <c r="N8" s="174">
        <f>SUM(F8:M8)</f>
        <v>0</v>
      </c>
    </row>
    <row r="9" spans="1:14" s="1" customFormat="1" ht="10" customHeight="1" thickBot="1" x14ac:dyDescent="0.4">
      <c r="A9" s="25"/>
      <c r="B9" s="20"/>
      <c r="C9" s="125"/>
      <c r="D9" s="126"/>
      <c r="E9" s="69"/>
      <c r="F9" s="103"/>
      <c r="G9" s="103"/>
      <c r="H9" s="103"/>
      <c r="I9" s="103"/>
      <c r="J9" s="103"/>
      <c r="K9" s="103"/>
      <c r="L9" s="103"/>
      <c r="M9" s="103"/>
      <c r="N9" s="155"/>
    </row>
    <row r="10" spans="1:14" x14ac:dyDescent="0.35">
      <c r="A10" s="87" t="s">
        <v>10</v>
      </c>
      <c r="B10" s="21"/>
      <c r="C10" s="127" t="s">
        <v>11</v>
      </c>
      <c r="D10" s="128" t="s">
        <v>12</v>
      </c>
      <c r="E10" s="71" t="s">
        <v>13</v>
      </c>
      <c r="F10" s="104" t="s">
        <v>14</v>
      </c>
      <c r="G10" s="104" t="s">
        <v>14</v>
      </c>
      <c r="H10" s="104" t="s">
        <v>14</v>
      </c>
      <c r="I10" s="104" t="s">
        <v>14</v>
      </c>
      <c r="J10" s="104" t="s">
        <v>14</v>
      </c>
      <c r="K10" s="104" t="s">
        <v>14</v>
      </c>
      <c r="L10" s="104" t="s">
        <v>14</v>
      </c>
      <c r="M10" s="104" t="s">
        <v>14</v>
      </c>
      <c r="N10" s="156" t="s">
        <v>3</v>
      </c>
    </row>
    <row r="11" spans="1:14" x14ac:dyDescent="0.35">
      <c r="A11" s="8" t="s">
        <v>15</v>
      </c>
      <c r="B11" s="11"/>
      <c r="C11" s="129"/>
      <c r="D11" s="129"/>
      <c r="E11" s="72">
        <f>(D11*52)/2080</f>
        <v>0</v>
      </c>
      <c r="F11" s="99"/>
      <c r="G11" s="99"/>
      <c r="H11" s="99"/>
      <c r="I11" s="99"/>
      <c r="J11" s="99"/>
      <c r="K11" s="99"/>
      <c r="L11" s="99"/>
      <c r="M11" s="99"/>
      <c r="N11" s="157">
        <f t="shared" ref="N11:N29" si="1">SUM(F11:M11)</f>
        <v>0</v>
      </c>
    </row>
    <row r="12" spans="1:14" x14ac:dyDescent="0.35">
      <c r="A12" s="8" t="s">
        <v>16</v>
      </c>
      <c r="B12" s="11"/>
      <c r="C12" s="129"/>
      <c r="D12" s="129"/>
      <c r="E12" s="72">
        <f t="shared" ref="E12:E17" si="2">(D12*52)/2080</f>
        <v>0</v>
      </c>
      <c r="F12" s="99"/>
      <c r="G12" s="99"/>
      <c r="H12" s="99"/>
      <c r="I12" s="99"/>
      <c r="J12" s="99"/>
      <c r="K12" s="99"/>
      <c r="L12" s="99"/>
      <c r="M12" s="99"/>
      <c r="N12" s="157">
        <f t="shared" si="1"/>
        <v>0</v>
      </c>
    </row>
    <row r="13" spans="1:14" x14ac:dyDescent="0.35">
      <c r="A13" s="8" t="s">
        <v>17</v>
      </c>
      <c r="B13" s="11"/>
      <c r="C13" s="129"/>
      <c r="D13" s="129"/>
      <c r="E13" s="72">
        <f t="shared" si="2"/>
        <v>0</v>
      </c>
      <c r="F13" s="99"/>
      <c r="G13" s="99"/>
      <c r="H13" s="99"/>
      <c r="I13" s="99"/>
      <c r="J13" s="99"/>
      <c r="K13" s="99"/>
      <c r="L13" s="99"/>
      <c r="M13" s="99"/>
      <c r="N13" s="157">
        <f t="shared" si="1"/>
        <v>0</v>
      </c>
    </row>
    <row r="14" spans="1:14" x14ac:dyDescent="0.35">
      <c r="A14" s="8" t="s">
        <v>18</v>
      </c>
      <c r="B14" s="11"/>
      <c r="C14" s="129"/>
      <c r="D14" s="129"/>
      <c r="E14" s="72">
        <f t="shared" si="2"/>
        <v>0</v>
      </c>
      <c r="F14" s="99"/>
      <c r="G14" s="99"/>
      <c r="H14" s="99"/>
      <c r="I14" s="99"/>
      <c r="J14" s="99"/>
      <c r="K14" s="99"/>
      <c r="L14" s="99"/>
      <c r="M14" s="99"/>
      <c r="N14" s="157">
        <f t="shared" si="1"/>
        <v>0</v>
      </c>
    </row>
    <row r="15" spans="1:14" x14ac:dyDescent="0.35">
      <c r="A15" s="8" t="s">
        <v>19</v>
      </c>
      <c r="B15" s="11" t="s">
        <v>20</v>
      </c>
      <c r="C15" s="129"/>
      <c r="D15" s="129"/>
      <c r="E15" s="72">
        <f t="shared" si="2"/>
        <v>0</v>
      </c>
      <c r="F15" s="99"/>
      <c r="G15" s="99"/>
      <c r="H15" s="99"/>
      <c r="I15" s="99"/>
      <c r="J15" s="99"/>
      <c r="K15" s="99"/>
      <c r="L15" s="99"/>
      <c r="M15" s="99"/>
      <c r="N15" s="157">
        <f t="shared" si="1"/>
        <v>0</v>
      </c>
    </row>
    <row r="16" spans="1:14" x14ac:dyDescent="0.35">
      <c r="A16" s="8"/>
      <c r="B16" s="11" t="s">
        <v>21</v>
      </c>
      <c r="C16" s="129"/>
      <c r="D16" s="129"/>
      <c r="E16" s="72">
        <f t="shared" si="2"/>
        <v>0</v>
      </c>
      <c r="F16" s="99"/>
      <c r="G16" s="99"/>
      <c r="H16" s="99"/>
      <c r="I16" s="99"/>
      <c r="J16" s="99"/>
      <c r="K16" s="99"/>
      <c r="L16" s="99"/>
      <c r="M16" s="99"/>
      <c r="N16" s="157">
        <f t="shared" si="1"/>
        <v>0</v>
      </c>
    </row>
    <row r="17" spans="1:14" x14ac:dyDescent="0.35">
      <c r="A17" s="8" t="s">
        <v>22</v>
      </c>
      <c r="B17" s="90"/>
      <c r="C17" s="129"/>
      <c r="D17" s="129"/>
      <c r="E17" s="72">
        <f t="shared" si="2"/>
        <v>0</v>
      </c>
      <c r="F17" s="99"/>
      <c r="G17" s="99"/>
      <c r="H17" s="99"/>
      <c r="I17" s="99"/>
      <c r="J17" s="99"/>
      <c r="K17" s="99"/>
      <c r="L17" s="99"/>
      <c r="M17" s="99"/>
      <c r="N17" s="157">
        <f t="shared" si="1"/>
        <v>0</v>
      </c>
    </row>
    <row r="18" spans="1:14" s="18" customFormat="1" hidden="1" x14ac:dyDescent="0.35">
      <c r="A18" s="19"/>
      <c r="B18" s="17"/>
      <c r="C18" s="130"/>
      <c r="D18" s="41">
        <f t="shared" ref="D18:M18" si="3">SUM(D11:D17)</f>
        <v>0</v>
      </c>
      <c r="E18" s="41">
        <f t="shared" si="3"/>
        <v>0</v>
      </c>
      <c r="F18" s="105">
        <f t="shared" si="3"/>
        <v>0</v>
      </c>
      <c r="G18" s="105">
        <f t="shared" si="3"/>
        <v>0</v>
      </c>
      <c r="H18" s="105">
        <f t="shared" si="3"/>
        <v>0</v>
      </c>
      <c r="I18" s="105">
        <f t="shared" si="3"/>
        <v>0</v>
      </c>
      <c r="J18" s="105">
        <f t="shared" si="3"/>
        <v>0</v>
      </c>
      <c r="K18" s="105">
        <f>SUM(K11:K17)</f>
        <v>0</v>
      </c>
      <c r="L18" s="105">
        <f>SUM(L11:L17)</f>
        <v>0</v>
      </c>
      <c r="M18" s="105">
        <f t="shared" si="3"/>
        <v>0</v>
      </c>
      <c r="N18" s="157">
        <f t="shared" si="1"/>
        <v>0</v>
      </c>
    </row>
    <row r="19" spans="1:14" s="18" customFormat="1" x14ac:dyDescent="0.35">
      <c r="A19" s="16" t="s">
        <v>23</v>
      </c>
      <c r="B19" s="17"/>
      <c r="C19" s="130"/>
      <c r="D19" s="130"/>
      <c r="E19" s="204">
        <v>0</v>
      </c>
      <c r="F19" s="106">
        <f t="shared" ref="F19:M19" si="4">F18*($E$19)</f>
        <v>0</v>
      </c>
      <c r="G19" s="106">
        <f t="shared" si="4"/>
        <v>0</v>
      </c>
      <c r="H19" s="106">
        <f t="shared" si="4"/>
        <v>0</v>
      </c>
      <c r="I19" s="106">
        <f t="shared" si="4"/>
        <v>0</v>
      </c>
      <c r="J19" s="106">
        <f t="shared" si="4"/>
        <v>0</v>
      </c>
      <c r="K19" s="106">
        <f>K18*($E$19)</f>
        <v>0</v>
      </c>
      <c r="L19" s="106">
        <f>L18*($E$19)</f>
        <v>0</v>
      </c>
      <c r="M19" s="106">
        <f t="shared" si="4"/>
        <v>0</v>
      </c>
      <c r="N19" s="157">
        <f t="shared" si="1"/>
        <v>0</v>
      </c>
    </row>
    <row r="20" spans="1:14" s="18" customFormat="1" x14ac:dyDescent="0.35">
      <c r="A20" s="24"/>
      <c r="B20" s="13" t="s">
        <v>24</v>
      </c>
      <c r="C20" s="131"/>
      <c r="D20" s="131"/>
      <c r="E20" s="45">
        <f>E18</f>
        <v>0</v>
      </c>
      <c r="F20" s="107">
        <f t="shared" ref="F20:M20" si="5">F18+F19</f>
        <v>0</v>
      </c>
      <c r="G20" s="107">
        <f t="shared" si="5"/>
        <v>0</v>
      </c>
      <c r="H20" s="107">
        <f t="shared" si="5"/>
        <v>0</v>
      </c>
      <c r="I20" s="107">
        <f t="shared" si="5"/>
        <v>0</v>
      </c>
      <c r="J20" s="107">
        <f t="shared" si="5"/>
        <v>0</v>
      </c>
      <c r="K20" s="107">
        <f>K18+K19</f>
        <v>0</v>
      </c>
      <c r="L20" s="107">
        <f>L18+L19</f>
        <v>0</v>
      </c>
      <c r="M20" s="107">
        <f t="shared" si="5"/>
        <v>0</v>
      </c>
      <c r="N20" s="158"/>
    </row>
    <row r="21" spans="1:14" s="18" customFormat="1" ht="10" customHeight="1" x14ac:dyDescent="0.35">
      <c r="A21" s="24"/>
      <c r="B21" s="13"/>
      <c r="C21" s="131"/>
      <c r="D21" s="132"/>
      <c r="E21" s="45"/>
      <c r="F21" s="107"/>
      <c r="G21" s="107"/>
      <c r="H21" s="107"/>
      <c r="I21" s="107"/>
      <c r="J21" s="107"/>
      <c r="K21" s="107"/>
      <c r="L21" s="107"/>
      <c r="M21" s="107"/>
      <c r="N21" s="158"/>
    </row>
    <row r="22" spans="1:14" x14ac:dyDescent="0.35">
      <c r="A22" s="12" t="s">
        <v>25</v>
      </c>
      <c r="B22" s="11"/>
      <c r="C22" s="133" t="s">
        <v>11</v>
      </c>
      <c r="D22" s="122" t="s">
        <v>12</v>
      </c>
      <c r="E22" s="73" t="s">
        <v>13</v>
      </c>
      <c r="F22" s="108" t="s">
        <v>14</v>
      </c>
      <c r="G22" s="108" t="s">
        <v>14</v>
      </c>
      <c r="H22" s="108" t="s">
        <v>14</v>
      </c>
      <c r="I22" s="108" t="s">
        <v>14</v>
      </c>
      <c r="J22" s="108" t="s">
        <v>14</v>
      </c>
      <c r="K22" s="108" t="s">
        <v>14</v>
      </c>
      <c r="L22" s="108" t="s">
        <v>14</v>
      </c>
      <c r="M22" s="108" t="s">
        <v>14</v>
      </c>
      <c r="N22" s="159" t="s">
        <v>3</v>
      </c>
    </row>
    <row r="23" spans="1:14" x14ac:dyDescent="0.35">
      <c r="A23" s="8" t="s">
        <v>26</v>
      </c>
      <c r="B23" s="11"/>
      <c r="C23" s="129"/>
      <c r="D23" s="129"/>
      <c r="E23" s="72">
        <f>(D23*52)/2080</f>
        <v>0</v>
      </c>
      <c r="F23" s="99"/>
      <c r="G23" s="99"/>
      <c r="H23" s="99"/>
      <c r="I23" s="99"/>
      <c r="J23" s="99"/>
      <c r="K23" s="99"/>
      <c r="L23" s="99"/>
      <c r="M23" s="99"/>
      <c r="N23" s="157">
        <f t="shared" si="1"/>
        <v>0</v>
      </c>
    </row>
    <row r="24" spans="1:14" x14ac:dyDescent="0.35">
      <c r="A24" s="8" t="s">
        <v>27</v>
      </c>
      <c r="B24" s="11"/>
      <c r="C24" s="129"/>
      <c r="D24" s="129"/>
      <c r="E24" s="72">
        <f>(D24*52)/2080</f>
        <v>0</v>
      </c>
      <c r="F24" s="99"/>
      <c r="G24" s="99"/>
      <c r="H24" s="99"/>
      <c r="I24" s="99"/>
      <c r="J24" s="99"/>
      <c r="K24" s="99"/>
      <c r="L24" s="99"/>
      <c r="M24" s="99"/>
      <c r="N24" s="157">
        <f t="shared" si="1"/>
        <v>0</v>
      </c>
    </row>
    <row r="25" spans="1:14" x14ac:dyDescent="0.35">
      <c r="A25" s="8" t="s">
        <v>28</v>
      </c>
      <c r="B25" s="53" t="s">
        <v>29</v>
      </c>
      <c r="C25" s="129"/>
      <c r="D25" s="129"/>
      <c r="E25" s="72">
        <f>(D25*52)/2080</f>
        <v>0</v>
      </c>
      <c r="F25" s="99"/>
      <c r="G25" s="99"/>
      <c r="H25" s="99"/>
      <c r="I25" s="99"/>
      <c r="J25" s="99"/>
      <c r="K25" s="99"/>
      <c r="L25" s="99"/>
      <c r="M25" s="99"/>
      <c r="N25" s="157">
        <f t="shared" si="1"/>
        <v>0</v>
      </c>
    </row>
    <row r="26" spans="1:14" x14ac:dyDescent="0.35">
      <c r="A26" s="8" t="s">
        <v>28</v>
      </c>
      <c r="B26" s="53" t="s">
        <v>30</v>
      </c>
      <c r="C26" s="129"/>
      <c r="D26" s="129"/>
      <c r="E26" s="72">
        <f>(D26*52)/2080</f>
        <v>0</v>
      </c>
      <c r="F26" s="99"/>
      <c r="G26" s="99"/>
      <c r="H26" s="99"/>
      <c r="I26" s="99"/>
      <c r="J26" s="99"/>
      <c r="K26" s="99"/>
      <c r="L26" s="99"/>
      <c r="M26" s="99"/>
      <c r="N26" s="157">
        <f t="shared" si="1"/>
        <v>0</v>
      </c>
    </row>
    <row r="27" spans="1:14" x14ac:dyDescent="0.35">
      <c r="A27" s="25"/>
      <c r="B27" s="13" t="s">
        <v>31</v>
      </c>
      <c r="C27" s="131"/>
      <c r="D27" s="131"/>
      <c r="E27" s="41">
        <f t="shared" ref="E27:M27" si="6">SUM(E23:E25)</f>
        <v>0</v>
      </c>
      <c r="F27" s="105">
        <f t="shared" si="6"/>
        <v>0</v>
      </c>
      <c r="G27" s="105">
        <f t="shared" si="6"/>
        <v>0</v>
      </c>
      <c r="H27" s="105">
        <f t="shared" si="6"/>
        <v>0</v>
      </c>
      <c r="I27" s="105">
        <f t="shared" si="6"/>
        <v>0</v>
      </c>
      <c r="J27" s="105">
        <f t="shared" si="6"/>
        <v>0</v>
      </c>
      <c r="K27" s="105">
        <f t="shared" si="6"/>
        <v>0</v>
      </c>
      <c r="L27" s="105">
        <f t="shared" si="6"/>
        <v>0</v>
      </c>
      <c r="M27" s="105">
        <f t="shared" si="6"/>
        <v>0</v>
      </c>
      <c r="N27" s="157">
        <f t="shared" si="1"/>
        <v>0</v>
      </c>
    </row>
    <row r="28" spans="1:14" ht="10" customHeight="1" x14ac:dyDescent="0.35">
      <c r="A28" s="25"/>
      <c r="B28" s="23"/>
      <c r="C28" s="134"/>
      <c r="D28" s="134"/>
      <c r="E28" s="45"/>
      <c r="F28" s="109"/>
      <c r="G28" s="109"/>
      <c r="H28" s="109"/>
      <c r="I28" s="109"/>
      <c r="J28" s="109"/>
      <c r="K28" s="109"/>
      <c r="L28" s="109"/>
      <c r="M28" s="109"/>
      <c r="N28" s="158"/>
    </row>
    <row r="29" spans="1:14" s="3" customFormat="1" ht="15" thickBot="1" x14ac:dyDescent="0.4">
      <c r="A29" s="26"/>
      <c r="B29" s="27"/>
      <c r="C29" s="135"/>
      <c r="D29" s="27" t="s">
        <v>32</v>
      </c>
      <c r="E29" s="32">
        <f t="shared" ref="E29:M29" si="7">E20+E27</f>
        <v>0</v>
      </c>
      <c r="F29" s="110">
        <f t="shared" si="7"/>
        <v>0</v>
      </c>
      <c r="G29" s="110">
        <f t="shared" si="7"/>
        <v>0</v>
      </c>
      <c r="H29" s="110">
        <f t="shared" si="7"/>
        <v>0</v>
      </c>
      <c r="I29" s="110">
        <f t="shared" si="7"/>
        <v>0</v>
      </c>
      <c r="J29" s="110">
        <f t="shared" si="7"/>
        <v>0</v>
      </c>
      <c r="K29" s="110">
        <f t="shared" si="7"/>
        <v>0</v>
      </c>
      <c r="L29" s="110">
        <f t="shared" si="7"/>
        <v>0</v>
      </c>
      <c r="M29" s="110">
        <f t="shared" si="7"/>
        <v>0</v>
      </c>
      <c r="N29" s="160">
        <f t="shared" si="1"/>
        <v>0</v>
      </c>
    </row>
    <row r="30" spans="1:14" ht="10" customHeight="1" thickBot="1" x14ac:dyDescent="0.4">
      <c r="A30" s="29"/>
      <c r="B30" s="9"/>
      <c r="C30" s="122"/>
      <c r="D30" s="122"/>
      <c r="E30" s="74"/>
      <c r="F30" s="111"/>
      <c r="G30" s="111"/>
      <c r="H30" s="111"/>
      <c r="I30" s="111"/>
      <c r="J30" s="111"/>
      <c r="K30" s="111"/>
      <c r="L30" s="111"/>
      <c r="M30" s="111"/>
      <c r="N30" s="158"/>
    </row>
    <row r="31" spans="1:14" ht="15" thickBot="1" x14ac:dyDescent="0.4">
      <c r="A31" s="30"/>
      <c r="B31" s="31"/>
      <c r="C31" s="136"/>
      <c r="D31" s="31" t="s">
        <v>33</v>
      </c>
      <c r="E31" s="168">
        <v>0.3</v>
      </c>
      <c r="F31" s="112">
        <f t="shared" ref="F31:M31" si="8">F29*$E$31</f>
        <v>0</v>
      </c>
      <c r="G31" s="112">
        <f t="shared" si="8"/>
        <v>0</v>
      </c>
      <c r="H31" s="112">
        <f t="shared" si="8"/>
        <v>0</v>
      </c>
      <c r="I31" s="112">
        <f t="shared" si="8"/>
        <v>0</v>
      </c>
      <c r="J31" s="112">
        <f t="shared" si="8"/>
        <v>0</v>
      </c>
      <c r="K31" s="112">
        <f t="shared" si="8"/>
        <v>0</v>
      </c>
      <c r="L31" s="112">
        <f t="shared" si="8"/>
        <v>0</v>
      </c>
      <c r="M31" s="112">
        <f t="shared" si="8"/>
        <v>0</v>
      </c>
      <c r="N31" s="161">
        <f>SUM(F31:M31)</f>
        <v>0</v>
      </c>
    </row>
    <row r="32" spans="1:14" ht="10" customHeight="1" thickBot="1" x14ac:dyDescent="0.4">
      <c r="A32" s="8"/>
      <c r="B32" s="11"/>
      <c r="C32" s="137"/>
      <c r="D32" s="137"/>
      <c r="E32" s="75"/>
      <c r="F32" s="113"/>
      <c r="G32" s="113"/>
      <c r="H32" s="113"/>
      <c r="I32" s="113"/>
      <c r="J32" s="113"/>
      <c r="K32" s="113"/>
      <c r="L32" s="113"/>
      <c r="M32" s="113"/>
      <c r="N32" s="155"/>
    </row>
    <row r="33" spans="1:14" x14ac:dyDescent="0.35">
      <c r="A33" s="10" t="s">
        <v>34</v>
      </c>
      <c r="B33" s="6"/>
      <c r="C33" s="138" t="s">
        <v>11</v>
      </c>
      <c r="D33" s="128" t="s">
        <v>12</v>
      </c>
      <c r="E33" s="76" t="s">
        <v>35</v>
      </c>
      <c r="F33" s="114" t="s">
        <v>14</v>
      </c>
      <c r="G33" s="104" t="s">
        <v>14</v>
      </c>
      <c r="H33" s="104" t="s">
        <v>14</v>
      </c>
      <c r="I33" s="104" t="s">
        <v>14</v>
      </c>
      <c r="J33" s="104" t="s">
        <v>14</v>
      </c>
      <c r="K33" s="104" t="s">
        <v>14</v>
      </c>
      <c r="L33" s="104" t="s">
        <v>14</v>
      </c>
      <c r="M33" s="104" t="s">
        <v>14</v>
      </c>
      <c r="N33" s="156" t="s">
        <v>3</v>
      </c>
    </row>
    <row r="34" spans="1:14" x14ac:dyDescent="0.35">
      <c r="A34" s="8" t="s">
        <v>36</v>
      </c>
      <c r="B34" s="11"/>
      <c r="C34" s="129"/>
      <c r="D34" s="139"/>
      <c r="E34" s="205">
        <f>D34*52</f>
        <v>0</v>
      </c>
      <c r="F34" s="115"/>
      <c r="G34" s="115"/>
      <c r="H34" s="115"/>
      <c r="I34" s="115"/>
      <c r="J34" s="115"/>
      <c r="K34" s="115"/>
      <c r="L34" s="99"/>
      <c r="M34" s="99"/>
      <c r="N34" s="157">
        <f t="shared" ref="N34:N50" si="9">SUM(F34:M34)</f>
        <v>0</v>
      </c>
    </row>
    <row r="35" spans="1:14" x14ac:dyDescent="0.35">
      <c r="A35" s="8" t="s">
        <v>37</v>
      </c>
      <c r="B35" s="11"/>
      <c r="C35" s="129"/>
      <c r="D35" s="139"/>
      <c r="E35" s="205">
        <f>D35*52</f>
        <v>0</v>
      </c>
      <c r="F35" s="115"/>
      <c r="G35" s="99"/>
      <c r="H35" s="99"/>
      <c r="I35" s="99"/>
      <c r="J35" s="99"/>
      <c r="K35" s="99"/>
      <c r="L35" s="99"/>
      <c r="M35" s="99"/>
      <c r="N35" s="157">
        <f t="shared" si="9"/>
        <v>0</v>
      </c>
    </row>
    <row r="36" spans="1:14" x14ac:dyDescent="0.35">
      <c r="A36" s="8" t="s">
        <v>38</v>
      </c>
      <c r="B36" s="40"/>
      <c r="C36" s="129"/>
      <c r="D36" s="139"/>
      <c r="E36" s="205">
        <f>D36*52</f>
        <v>0</v>
      </c>
      <c r="F36" s="115"/>
      <c r="G36" s="99"/>
      <c r="H36" s="99"/>
      <c r="I36" s="99"/>
      <c r="J36" s="99"/>
      <c r="K36" s="99"/>
      <c r="L36" s="99"/>
      <c r="M36" s="99"/>
      <c r="N36" s="157">
        <f t="shared" si="9"/>
        <v>0</v>
      </c>
    </row>
    <row r="37" spans="1:14" x14ac:dyDescent="0.35">
      <c r="A37" s="8" t="s">
        <v>39</v>
      </c>
      <c r="B37" s="11"/>
      <c r="C37" s="137"/>
      <c r="D37" s="137"/>
      <c r="E37" s="75"/>
      <c r="F37" s="99"/>
      <c r="G37" s="99"/>
      <c r="H37" s="99"/>
      <c r="I37" s="99"/>
      <c r="J37" s="99"/>
      <c r="K37" s="99"/>
      <c r="L37" s="99"/>
      <c r="M37" s="99"/>
      <c r="N37" s="157">
        <f t="shared" si="9"/>
        <v>0</v>
      </c>
    </row>
    <row r="38" spans="1:14" x14ac:dyDescent="0.35">
      <c r="A38" s="8" t="s">
        <v>40</v>
      </c>
      <c r="B38" s="11"/>
      <c r="C38" s="216" t="s">
        <v>41</v>
      </c>
      <c r="D38" s="217"/>
      <c r="E38" s="218"/>
      <c r="F38" s="115"/>
      <c r="G38" s="115"/>
      <c r="H38" s="115"/>
      <c r="I38" s="115"/>
      <c r="J38" s="115"/>
      <c r="K38" s="115"/>
      <c r="L38" s="99"/>
      <c r="M38" s="99"/>
      <c r="N38" s="157">
        <f t="shared" si="9"/>
        <v>0</v>
      </c>
    </row>
    <row r="39" spans="1:14" x14ac:dyDescent="0.35">
      <c r="A39" s="8" t="s">
        <v>42</v>
      </c>
      <c r="B39" s="11"/>
      <c r="C39" s="213"/>
      <c r="D39" s="214"/>
      <c r="E39" s="215"/>
      <c r="F39" s="115"/>
      <c r="G39" s="115"/>
      <c r="H39" s="115"/>
      <c r="I39" s="115"/>
      <c r="J39" s="115"/>
      <c r="K39" s="115"/>
      <c r="L39" s="99"/>
      <c r="M39" s="99"/>
      <c r="N39" s="162">
        <f t="shared" si="9"/>
        <v>0</v>
      </c>
    </row>
    <row r="40" spans="1:14" x14ac:dyDescent="0.35">
      <c r="A40" s="8" t="s">
        <v>43</v>
      </c>
      <c r="B40" s="11"/>
      <c r="C40" s="137"/>
      <c r="D40" s="137"/>
      <c r="E40" s="75"/>
      <c r="F40" s="99"/>
      <c r="G40" s="99"/>
      <c r="H40" s="99"/>
      <c r="I40" s="99"/>
      <c r="J40" s="99"/>
      <c r="K40" s="99"/>
      <c r="L40" s="99"/>
      <c r="M40" s="99"/>
      <c r="N40" s="162">
        <f t="shared" si="9"/>
        <v>0</v>
      </c>
    </row>
    <row r="41" spans="1:14" x14ac:dyDescent="0.35">
      <c r="A41" s="8" t="s">
        <v>44</v>
      </c>
      <c r="B41" s="11"/>
      <c r="C41" s="137"/>
      <c r="D41" s="137"/>
      <c r="E41" s="75"/>
      <c r="F41" s="99"/>
      <c r="G41" s="99"/>
      <c r="H41" s="99"/>
      <c r="I41" s="99"/>
      <c r="J41" s="99"/>
      <c r="K41" s="99"/>
      <c r="L41" s="99"/>
      <c r="M41" s="99"/>
      <c r="N41" s="162">
        <f t="shared" si="9"/>
        <v>0</v>
      </c>
    </row>
    <row r="42" spans="1:14" x14ac:dyDescent="0.35">
      <c r="A42" s="8" t="s">
        <v>45</v>
      </c>
      <c r="B42" s="11"/>
      <c r="C42" s="137"/>
      <c r="D42" s="137"/>
      <c r="E42" s="75"/>
      <c r="F42" s="99"/>
      <c r="G42" s="99"/>
      <c r="H42" s="99"/>
      <c r="I42" s="99"/>
      <c r="J42" s="99"/>
      <c r="K42" s="99"/>
      <c r="L42" s="99"/>
      <c r="M42" s="99"/>
      <c r="N42" s="162">
        <f t="shared" si="9"/>
        <v>0</v>
      </c>
    </row>
    <row r="43" spans="1:14" x14ac:dyDescent="0.35">
      <c r="A43" s="8" t="s">
        <v>46</v>
      </c>
      <c r="B43" s="11"/>
      <c r="C43" s="137"/>
      <c r="D43" s="137"/>
      <c r="E43" s="75"/>
      <c r="F43" s="99"/>
      <c r="G43" s="99"/>
      <c r="H43" s="99"/>
      <c r="I43" s="99"/>
      <c r="J43" s="99"/>
      <c r="K43" s="99"/>
      <c r="L43" s="99"/>
      <c r="M43" s="99"/>
      <c r="N43" s="162">
        <f>SUM(F43:M43)</f>
        <v>0</v>
      </c>
    </row>
    <row r="44" spans="1:14" x14ac:dyDescent="0.35">
      <c r="A44" s="8" t="s">
        <v>47</v>
      </c>
      <c r="B44" s="11" t="s">
        <v>14</v>
      </c>
      <c r="C44" s="137" t="s">
        <v>48</v>
      </c>
      <c r="D44" s="137" t="s">
        <v>49</v>
      </c>
      <c r="E44" s="75"/>
      <c r="F44" s="99"/>
      <c r="G44" s="99"/>
      <c r="H44" s="99"/>
      <c r="I44" s="99"/>
      <c r="J44" s="99"/>
      <c r="K44" s="99"/>
      <c r="L44" s="99"/>
      <c r="M44" s="99"/>
      <c r="N44" s="162">
        <f t="shared" si="9"/>
        <v>0</v>
      </c>
    </row>
    <row r="45" spans="1:14" x14ac:dyDescent="0.35">
      <c r="A45" s="91"/>
      <c r="B45" s="92"/>
      <c r="C45" s="140"/>
      <c r="D45" s="141" t="str">
        <f>IF(C45&gt;0,ROUND(B45/C45,0),"")</f>
        <v/>
      </c>
      <c r="E45" s="75"/>
      <c r="F45" s="99"/>
      <c r="G45" s="99"/>
      <c r="H45" s="99"/>
      <c r="I45" s="99"/>
      <c r="J45" s="99"/>
      <c r="K45" s="99"/>
      <c r="L45" s="99"/>
      <c r="M45" s="99"/>
      <c r="N45" s="162">
        <f t="shared" si="9"/>
        <v>0</v>
      </c>
    </row>
    <row r="46" spans="1:14" x14ac:dyDescent="0.35">
      <c r="A46" s="91"/>
      <c r="B46" s="92"/>
      <c r="C46" s="140"/>
      <c r="D46" s="141" t="str">
        <f>IF(C46&gt;0,ROUND(B46/C46,0),"")</f>
        <v/>
      </c>
      <c r="E46" s="75"/>
      <c r="F46" s="99"/>
      <c r="G46" s="99"/>
      <c r="H46" s="99"/>
      <c r="I46" s="99"/>
      <c r="J46" s="99"/>
      <c r="K46" s="99"/>
      <c r="L46" s="99"/>
      <c r="M46" s="99"/>
      <c r="N46" s="162">
        <f t="shared" si="9"/>
        <v>0</v>
      </c>
    </row>
    <row r="47" spans="1:14" x14ac:dyDescent="0.35">
      <c r="A47" s="91"/>
      <c r="B47" s="92"/>
      <c r="C47" s="140"/>
      <c r="D47" s="141" t="str">
        <f>IF(C47&gt;0,ROUND(B47/C47,0),"")</f>
        <v/>
      </c>
      <c r="E47" s="75"/>
      <c r="F47" s="99"/>
      <c r="G47" s="99"/>
      <c r="H47" s="99"/>
      <c r="I47" s="99"/>
      <c r="J47" s="99"/>
      <c r="K47" s="99"/>
      <c r="L47" s="99"/>
      <c r="M47" s="99"/>
      <c r="N47" s="162">
        <f t="shared" si="9"/>
        <v>0</v>
      </c>
    </row>
    <row r="48" spans="1:14" x14ac:dyDescent="0.35">
      <c r="A48" s="91"/>
      <c r="B48" s="92"/>
      <c r="C48" s="140"/>
      <c r="D48" s="141" t="str">
        <f>IF(C48&gt;0,ROUND(B48/C48,0),"")</f>
        <v/>
      </c>
      <c r="E48" s="75"/>
      <c r="F48" s="99"/>
      <c r="G48" s="99"/>
      <c r="H48" s="99"/>
      <c r="I48" s="99"/>
      <c r="J48" s="99"/>
      <c r="K48" s="99"/>
      <c r="L48" s="99"/>
      <c r="M48" s="99"/>
      <c r="N48" s="162">
        <f t="shared" si="9"/>
        <v>0</v>
      </c>
    </row>
    <row r="49" spans="1:14" hidden="1" x14ac:dyDescent="0.35">
      <c r="A49" s="93"/>
      <c r="B49" s="94"/>
      <c r="C49" s="142"/>
      <c r="D49" s="137">
        <f>SUM(D45:D48)</f>
        <v>0</v>
      </c>
      <c r="E49" s="75">
        <f>SUM(N45:N48)</f>
        <v>0</v>
      </c>
      <c r="F49" s="116"/>
      <c r="G49" s="116"/>
      <c r="H49" s="116"/>
      <c r="I49" s="116"/>
      <c r="J49" s="116"/>
      <c r="K49" s="116"/>
      <c r="L49" s="116"/>
      <c r="M49" s="116"/>
      <c r="N49" s="163"/>
    </row>
    <row r="50" spans="1:14" ht="15" thickBot="1" x14ac:dyDescent="0.4">
      <c r="A50" s="14"/>
      <c r="B50" s="28"/>
      <c r="C50" s="143"/>
      <c r="D50" s="28" t="s">
        <v>50</v>
      </c>
      <c r="E50" s="77"/>
      <c r="F50" s="117">
        <f t="shared" ref="F50:M50" si="10">SUM(F34:F48)</f>
        <v>0</v>
      </c>
      <c r="G50" s="117">
        <f t="shared" si="10"/>
        <v>0</v>
      </c>
      <c r="H50" s="117">
        <f t="shared" si="10"/>
        <v>0</v>
      </c>
      <c r="I50" s="117">
        <f t="shared" si="10"/>
        <v>0</v>
      </c>
      <c r="J50" s="117">
        <f t="shared" si="10"/>
        <v>0</v>
      </c>
      <c r="K50" s="117">
        <f t="shared" si="10"/>
        <v>0</v>
      </c>
      <c r="L50" s="117">
        <f t="shared" si="10"/>
        <v>0</v>
      </c>
      <c r="M50" s="117">
        <f t="shared" si="10"/>
        <v>0</v>
      </c>
      <c r="N50" s="164">
        <f t="shared" si="9"/>
        <v>0</v>
      </c>
    </row>
    <row r="51" spans="1:14" ht="10" customHeight="1" x14ac:dyDescent="0.35">
      <c r="A51" s="10"/>
      <c r="B51" s="6"/>
      <c r="C51" s="128"/>
      <c r="D51" s="6"/>
      <c r="E51" s="78"/>
      <c r="F51" s="118"/>
      <c r="G51" s="118"/>
      <c r="H51" s="118"/>
      <c r="I51" s="118"/>
      <c r="J51" s="118"/>
      <c r="K51" s="118"/>
      <c r="L51" s="118"/>
      <c r="M51" s="118"/>
      <c r="N51" s="165"/>
    </row>
    <row r="52" spans="1:14" ht="15" thickBot="1" x14ac:dyDescent="0.4">
      <c r="A52" s="15"/>
      <c r="B52" s="33"/>
      <c r="C52" s="144"/>
      <c r="D52" s="33" t="s">
        <v>51</v>
      </c>
      <c r="E52" s="79"/>
      <c r="F52" s="117">
        <f t="shared" ref="F52:M52" si="11">F29+F31+F50</f>
        <v>0</v>
      </c>
      <c r="G52" s="117">
        <f t="shared" si="11"/>
        <v>0</v>
      </c>
      <c r="H52" s="117">
        <f t="shared" si="11"/>
        <v>0</v>
      </c>
      <c r="I52" s="117">
        <f t="shared" si="11"/>
        <v>0</v>
      </c>
      <c r="J52" s="117">
        <f t="shared" si="11"/>
        <v>0</v>
      </c>
      <c r="K52" s="117">
        <f t="shared" si="11"/>
        <v>0</v>
      </c>
      <c r="L52" s="117">
        <f t="shared" si="11"/>
        <v>0</v>
      </c>
      <c r="M52" s="117">
        <f t="shared" si="11"/>
        <v>0</v>
      </c>
      <c r="N52" s="166">
        <f>SUM(F52:M52)</f>
        <v>0</v>
      </c>
    </row>
    <row r="53" spans="1:14" ht="10" customHeight="1" x14ac:dyDescent="0.35">
      <c r="A53" s="34"/>
      <c r="B53" s="35"/>
      <c r="C53" s="145"/>
      <c r="D53" s="35"/>
      <c r="E53" s="80"/>
      <c r="F53" s="118"/>
      <c r="G53" s="118"/>
      <c r="H53" s="118"/>
      <c r="I53" s="118"/>
      <c r="J53" s="118"/>
      <c r="K53" s="118"/>
      <c r="L53" s="118"/>
      <c r="M53" s="118"/>
      <c r="N53" s="165"/>
    </row>
    <row r="54" spans="1:14" ht="15" thickBot="1" x14ac:dyDescent="0.4">
      <c r="A54" s="15"/>
      <c r="B54" s="33"/>
      <c r="C54" s="144"/>
      <c r="D54" s="33" t="s">
        <v>52</v>
      </c>
      <c r="E54" s="169">
        <v>0.15</v>
      </c>
      <c r="F54" s="170">
        <f t="shared" ref="F54:M54" si="12">F52*$E$54</f>
        <v>0</v>
      </c>
      <c r="G54" s="170">
        <f t="shared" si="12"/>
        <v>0</v>
      </c>
      <c r="H54" s="170">
        <f t="shared" si="12"/>
        <v>0</v>
      </c>
      <c r="I54" s="170">
        <f t="shared" si="12"/>
        <v>0</v>
      </c>
      <c r="J54" s="170">
        <f t="shared" si="12"/>
        <v>0</v>
      </c>
      <c r="K54" s="170">
        <f t="shared" si="12"/>
        <v>0</v>
      </c>
      <c r="L54" s="170">
        <f t="shared" si="12"/>
        <v>0</v>
      </c>
      <c r="M54" s="170">
        <f t="shared" si="12"/>
        <v>0</v>
      </c>
      <c r="N54" s="166">
        <f t="shared" ref="N54:N59" si="13">SUM(F54:M54)</f>
        <v>0</v>
      </c>
    </row>
    <row r="55" spans="1:14" ht="10" customHeight="1" x14ac:dyDescent="0.35">
      <c r="A55" s="34"/>
      <c r="B55" s="35"/>
      <c r="C55" s="145"/>
      <c r="D55" s="35"/>
      <c r="E55" s="80"/>
      <c r="F55" s="119"/>
      <c r="G55" s="119"/>
      <c r="H55" s="119"/>
      <c r="I55" s="119"/>
      <c r="J55" s="119"/>
      <c r="K55" s="119"/>
      <c r="L55" s="119"/>
      <c r="M55" s="119"/>
      <c r="N55" s="165"/>
    </row>
    <row r="56" spans="1:14" s="3" customFormat="1" ht="15" thickBot="1" x14ac:dyDescent="0.4">
      <c r="A56" s="88"/>
      <c r="B56" s="89"/>
      <c r="C56" s="146"/>
      <c r="D56" s="89" t="s">
        <v>53</v>
      </c>
      <c r="E56" s="79"/>
      <c r="F56" s="117">
        <f t="shared" ref="F56:M56" si="14">F54+F52</f>
        <v>0</v>
      </c>
      <c r="G56" s="117">
        <f t="shared" si="14"/>
        <v>0</v>
      </c>
      <c r="H56" s="117">
        <f t="shared" si="14"/>
        <v>0</v>
      </c>
      <c r="I56" s="117">
        <f t="shared" si="14"/>
        <v>0</v>
      </c>
      <c r="J56" s="117">
        <f t="shared" si="14"/>
        <v>0</v>
      </c>
      <c r="K56" s="117">
        <f t="shared" si="14"/>
        <v>0</v>
      </c>
      <c r="L56" s="117">
        <f t="shared" si="14"/>
        <v>0</v>
      </c>
      <c r="M56" s="117">
        <f t="shared" si="14"/>
        <v>0</v>
      </c>
      <c r="N56" s="166">
        <f t="shared" si="13"/>
        <v>0</v>
      </c>
    </row>
    <row r="57" spans="1:14" ht="10" customHeight="1" thickBot="1" x14ac:dyDescent="0.4">
      <c r="A57" s="29"/>
      <c r="B57" s="179"/>
      <c r="C57" s="147"/>
      <c r="D57" s="179"/>
      <c r="E57" s="82"/>
      <c r="F57" s="120"/>
      <c r="G57" s="120"/>
      <c r="H57" s="120"/>
      <c r="I57" s="120"/>
      <c r="J57" s="120"/>
      <c r="K57" s="120"/>
      <c r="L57" s="120"/>
      <c r="M57" s="120"/>
      <c r="N57" s="167"/>
    </row>
    <row r="58" spans="1:14" s="68" customFormat="1" x14ac:dyDescent="0.35">
      <c r="A58" s="84"/>
      <c r="B58" s="85"/>
      <c r="C58" s="148"/>
      <c r="D58" s="85" t="s">
        <v>54</v>
      </c>
      <c r="E58" s="81"/>
      <c r="F58" s="171">
        <f t="shared" ref="F58:M58" si="15">F8-F56</f>
        <v>0</v>
      </c>
      <c r="G58" s="171">
        <f t="shared" si="15"/>
        <v>0</v>
      </c>
      <c r="H58" s="171">
        <f t="shared" si="15"/>
        <v>0</v>
      </c>
      <c r="I58" s="171">
        <f t="shared" si="15"/>
        <v>0</v>
      </c>
      <c r="J58" s="171">
        <f t="shared" si="15"/>
        <v>0</v>
      </c>
      <c r="K58" s="171">
        <f t="shared" si="15"/>
        <v>0</v>
      </c>
      <c r="L58" s="171">
        <f t="shared" si="15"/>
        <v>0</v>
      </c>
      <c r="M58" s="171">
        <f t="shared" si="15"/>
        <v>0</v>
      </c>
      <c r="N58" s="152">
        <f t="shared" si="13"/>
        <v>0</v>
      </c>
    </row>
    <row r="59" spans="1:14" s="68" customFormat="1" ht="15" thickBot="1" x14ac:dyDescent="0.4">
      <c r="A59" s="46"/>
      <c r="B59" s="48"/>
      <c r="C59" s="149"/>
      <c r="D59" s="47" t="s">
        <v>55</v>
      </c>
      <c r="E59" s="86"/>
      <c r="F59" s="172">
        <f t="shared" ref="F59:M59" si="16">F3-F56</f>
        <v>0</v>
      </c>
      <c r="G59" s="172">
        <f t="shared" si="16"/>
        <v>0</v>
      </c>
      <c r="H59" s="172">
        <f t="shared" si="16"/>
        <v>0</v>
      </c>
      <c r="I59" s="172">
        <f t="shared" si="16"/>
        <v>0</v>
      </c>
      <c r="J59" s="172">
        <f t="shared" si="16"/>
        <v>0</v>
      </c>
      <c r="K59" s="172" t="e">
        <f>#REF!-K56</f>
        <v>#REF!</v>
      </c>
      <c r="L59" s="172">
        <f t="shared" si="16"/>
        <v>0</v>
      </c>
      <c r="M59" s="172">
        <f t="shared" si="16"/>
        <v>0</v>
      </c>
      <c r="N59" s="151" t="e">
        <f t="shared" si="13"/>
        <v>#REF!</v>
      </c>
    </row>
  </sheetData>
  <sheetProtection password="CDA2" sheet="1"/>
  <mergeCells count="4">
    <mergeCell ref="B1:F1"/>
    <mergeCell ref="I1:M1"/>
    <mergeCell ref="C39:E39"/>
    <mergeCell ref="C38:E38"/>
  </mergeCells>
  <dataValidations count="1">
    <dataValidation type="list" allowBlank="1" showInputMessage="1" showErrorMessage="1" sqref="B17" xr:uid="{00000000-0002-0000-0000-000000000000}">
      <formula1>"RN,LPN"</formula1>
    </dataValidation>
  </dataValidations>
  <pageMargins left="0" right="0" top="0.25" bottom="0" header="0.05" footer="0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2"/>
  <sheetViews>
    <sheetView workbookViewId="0">
      <selection activeCell="C20" sqref="C20"/>
    </sheetView>
  </sheetViews>
  <sheetFormatPr defaultRowHeight="14.5" x14ac:dyDescent="0.35"/>
  <cols>
    <col min="1" max="1" width="19.453125" customWidth="1"/>
    <col min="2" max="10" width="8.7265625" customWidth="1"/>
  </cols>
  <sheetData>
    <row r="2" spans="1:10" x14ac:dyDescent="0.35">
      <c r="A2" s="50"/>
      <c r="B2" s="51" t="s">
        <v>56</v>
      </c>
      <c r="C2" s="51" t="s">
        <v>57</v>
      </c>
      <c r="D2" s="51" t="s">
        <v>58</v>
      </c>
      <c r="E2" s="51" t="s">
        <v>59</v>
      </c>
      <c r="F2" s="51" t="s">
        <v>60</v>
      </c>
      <c r="G2" s="51" t="s">
        <v>61</v>
      </c>
      <c r="H2" s="51" t="s">
        <v>62</v>
      </c>
      <c r="I2" s="1" t="s">
        <v>63</v>
      </c>
      <c r="J2" s="1" t="s">
        <v>64</v>
      </c>
    </row>
    <row r="3" spans="1:10" x14ac:dyDescent="0.35">
      <c r="A3" s="50" t="s">
        <v>65</v>
      </c>
      <c r="B3" s="52">
        <v>1</v>
      </c>
      <c r="C3" s="52">
        <v>1</v>
      </c>
      <c r="D3" s="52">
        <v>1</v>
      </c>
      <c r="E3" s="52">
        <v>1</v>
      </c>
      <c r="F3" s="52">
        <v>1</v>
      </c>
      <c r="G3" s="52">
        <v>1</v>
      </c>
      <c r="H3" s="52">
        <v>1</v>
      </c>
      <c r="I3">
        <v>0.5</v>
      </c>
      <c r="J3">
        <f>SUM(B3:H3)*I3</f>
        <v>3.5</v>
      </c>
    </row>
    <row r="4" spans="1:10" x14ac:dyDescent="0.35">
      <c r="A4" s="50" t="s">
        <v>66</v>
      </c>
      <c r="B4" s="52">
        <v>1</v>
      </c>
      <c r="C4" s="52">
        <v>1</v>
      </c>
      <c r="D4" s="52">
        <v>1</v>
      </c>
      <c r="E4" s="52">
        <v>1</v>
      </c>
      <c r="F4" s="52">
        <v>1</v>
      </c>
      <c r="G4" s="52">
        <v>1</v>
      </c>
      <c r="H4" s="52">
        <v>1</v>
      </c>
      <c r="I4">
        <v>0.5</v>
      </c>
      <c r="J4">
        <f t="shared" ref="J4:J40" si="0">SUM(B4:H4)*I4</f>
        <v>3.5</v>
      </c>
    </row>
    <row r="5" spans="1:10" x14ac:dyDescent="0.35">
      <c r="A5" s="50" t="s">
        <v>67</v>
      </c>
      <c r="B5" s="52">
        <v>1</v>
      </c>
      <c r="C5" s="52">
        <v>1</v>
      </c>
      <c r="D5" s="52">
        <v>1</v>
      </c>
      <c r="E5" s="52">
        <v>1</v>
      </c>
      <c r="F5" s="52">
        <v>1</v>
      </c>
      <c r="G5" s="52">
        <v>1</v>
      </c>
      <c r="H5" s="52">
        <v>1</v>
      </c>
      <c r="I5">
        <v>0.5</v>
      </c>
      <c r="J5">
        <f t="shared" si="0"/>
        <v>3.5</v>
      </c>
    </row>
    <row r="6" spans="1:10" x14ac:dyDescent="0.35">
      <c r="A6" s="50" t="s">
        <v>68</v>
      </c>
      <c r="B6" s="52">
        <v>2</v>
      </c>
      <c r="C6" s="52">
        <v>2</v>
      </c>
      <c r="D6" s="52">
        <v>1</v>
      </c>
      <c r="E6" s="52">
        <v>1</v>
      </c>
      <c r="F6" s="52">
        <v>2</v>
      </c>
      <c r="G6" s="52">
        <v>2</v>
      </c>
      <c r="H6" s="52">
        <v>1</v>
      </c>
      <c r="I6">
        <v>0.5</v>
      </c>
      <c r="J6">
        <f t="shared" si="0"/>
        <v>5.5</v>
      </c>
    </row>
    <row r="7" spans="1:10" x14ac:dyDescent="0.35">
      <c r="A7" s="50" t="s">
        <v>69</v>
      </c>
      <c r="B7" s="52">
        <v>2</v>
      </c>
      <c r="C7" s="52">
        <v>2</v>
      </c>
      <c r="D7" s="52">
        <v>1</v>
      </c>
      <c r="E7" s="52">
        <v>1</v>
      </c>
      <c r="F7" s="52">
        <v>2</v>
      </c>
      <c r="G7" s="52">
        <v>2</v>
      </c>
      <c r="H7" s="52">
        <v>2</v>
      </c>
      <c r="I7">
        <v>0.5</v>
      </c>
      <c r="J7">
        <f t="shared" si="0"/>
        <v>6</v>
      </c>
    </row>
    <row r="8" spans="1:10" x14ac:dyDescent="0.35">
      <c r="A8" s="50" t="s">
        <v>70</v>
      </c>
      <c r="B8" s="52">
        <v>2</v>
      </c>
      <c r="C8" s="52">
        <v>2</v>
      </c>
      <c r="D8" s="52">
        <v>1</v>
      </c>
      <c r="E8" s="52">
        <v>1</v>
      </c>
      <c r="F8" s="52">
        <v>2</v>
      </c>
      <c r="G8" s="52">
        <v>2</v>
      </c>
      <c r="H8" s="52">
        <v>2</v>
      </c>
      <c r="I8">
        <v>0.5</v>
      </c>
      <c r="J8">
        <f t="shared" si="0"/>
        <v>6</v>
      </c>
    </row>
    <row r="9" spans="1:10" x14ac:dyDescent="0.35">
      <c r="A9" s="50" t="s">
        <v>71</v>
      </c>
      <c r="B9" s="52">
        <v>2</v>
      </c>
      <c r="C9" s="52">
        <v>2</v>
      </c>
      <c r="D9" s="52">
        <v>1</v>
      </c>
      <c r="E9" s="52">
        <v>2</v>
      </c>
      <c r="F9" s="52">
        <v>2</v>
      </c>
      <c r="G9" s="52">
        <v>2</v>
      </c>
      <c r="H9" s="52">
        <v>2</v>
      </c>
      <c r="I9">
        <v>0.5</v>
      </c>
      <c r="J9">
        <f t="shared" si="0"/>
        <v>6.5</v>
      </c>
    </row>
    <row r="10" spans="1:10" x14ac:dyDescent="0.35">
      <c r="A10" s="50" t="s">
        <v>72</v>
      </c>
      <c r="B10" s="52">
        <v>2</v>
      </c>
      <c r="C10" s="52">
        <v>1</v>
      </c>
      <c r="D10" s="52">
        <v>1</v>
      </c>
      <c r="E10" s="52">
        <v>2</v>
      </c>
      <c r="F10" s="52">
        <v>2</v>
      </c>
      <c r="G10" s="52">
        <v>2</v>
      </c>
      <c r="H10" s="52">
        <v>2</v>
      </c>
      <c r="I10">
        <v>0.5</v>
      </c>
      <c r="J10">
        <f t="shared" si="0"/>
        <v>6</v>
      </c>
    </row>
    <row r="11" spans="1:10" x14ac:dyDescent="0.35">
      <c r="A11" s="50" t="s">
        <v>73</v>
      </c>
      <c r="B11" s="52">
        <v>2</v>
      </c>
      <c r="C11" s="52">
        <v>1</v>
      </c>
      <c r="D11" s="52">
        <v>1</v>
      </c>
      <c r="E11" s="52">
        <v>1</v>
      </c>
      <c r="F11" s="52">
        <v>2</v>
      </c>
      <c r="G11" s="52">
        <v>2</v>
      </c>
      <c r="H11" s="52">
        <v>2</v>
      </c>
      <c r="I11">
        <v>0.5</v>
      </c>
      <c r="J11">
        <f t="shared" si="0"/>
        <v>5.5</v>
      </c>
    </row>
    <row r="12" spans="1:10" x14ac:dyDescent="0.35">
      <c r="A12" s="50" t="s">
        <v>74</v>
      </c>
      <c r="B12" s="52">
        <v>2</v>
      </c>
      <c r="C12" s="52">
        <v>1</v>
      </c>
      <c r="D12" s="52">
        <v>2</v>
      </c>
      <c r="E12" s="52">
        <v>1</v>
      </c>
      <c r="F12" s="52">
        <v>2</v>
      </c>
      <c r="G12" s="52">
        <v>2</v>
      </c>
      <c r="H12" s="52">
        <v>2</v>
      </c>
      <c r="I12">
        <v>0.5</v>
      </c>
      <c r="J12">
        <f t="shared" si="0"/>
        <v>6</v>
      </c>
    </row>
    <row r="13" spans="1:10" x14ac:dyDescent="0.35">
      <c r="A13" s="50" t="s">
        <v>75</v>
      </c>
      <c r="B13" s="52">
        <v>2</v>
      </c>
      <c r="C13" s="52">
        <v>1</v>
      </c>
      <c r="D13" s="52">
        <v>2</v>
      </c>
      <c r="E13" s="52">
        <v>1</v>
      </c>
      <c r="F13" s="52">
        <v>2</v>
      </c>
      <c r="G13" s="52">
        <v>2</v>
      </c>
      <c r="H13" s="52">
        <v>2</v>
      </c>
      <c r="I13">
        <v>0.5</v>
      </c>
      <c r="J13">
        <f t="shared" si="0"/>
        <v>6</v>
      </c>
    </row>
    <row r="14" spans="1:10" x14ac:dyDescent="0.35">
      <c r="A14" s="50" t="s">
        <v>76</v>
      </c>
      <c r="B14" s="52">
        <v>2</v>
      </c>
      <c r="C14" s="52">
        <v>2</v>
      </c>
      <c r="D14" s="52">
        <v>2</v>
      </c>
      <c r="E14" s="52">
        <v>1</v>
      </c>
      <c r="F14" s="52">
        <v>2</v>
      </c>
      <c r="G14" s="52">
        <v>2</v>
      </c>
      <c r="H14" s="52">
        <v>2</v>
      </c>
      <c r="I14">
        <v>0.5</v>
      </c>
      <c r="J14">
        <f t="shared" si="0"/>
        <v>6.5</v>
      </c>
    </row>
    <row r="15" spans="1:10" x14ac:dyDescent="0.35">
      <c r="A15" s="50" t="s">
        <v>77</v>
      </c>
      <c r="B15" s="52">
        <v>2</v>
      </c>
      <c r="C15" s="52">
        <v>2</v>
      </c>
      <c r="D15" s="52">
        <v>2</v>
      </c>
      <c r="E15" s="52">
        <v>1</v>
      </c>
      <c r="F15" s="52">
        <v>2</v>
      </c>
      <c r="G15" s="52">
        <v>2</v>
      </c>
      <c r="H15" s="52">
        <v>2</v>
      </c>
      <c r="I15">
        <v>0.5</v>
      </c>
      <c r="J15">
        <f t="shared" si="0"/>
        <v>6.5</v>
      </c>
    </row>
    <row r="16" spans="1:10" x14ac:dyDescent="0.35">
      <c r="A16" s="50" t="s">
        <v>78</v>
      </c>
      <c r="B16" s="52">
        <v>2</v>
      </c>
      <c r="C16" s="52">
        <v>2</v>
      </c>
      <c r="D16" s="52">
        <v>2</v>
      </c>
      <c r="E16" s="52">
        <v>1</v>
      </c>
      <c r="F16" s="52">
        <v>2</v>
      </c>
      <c r="G16" s="52">
        <v>2</v>
      </c>
      <c r="H16" s="52">
        <v>2</v>
      </c>
      <c r="I16">
        <v>0.5</v>
      </c>
      <c r="J16">
        <f t="shared" si="0"/>
        <v>6.5</v>
      </c>
    </row>
    <row r="17" spans="1:10" x14ac:dyDescent="0.35">
      <c r="A17" s="50" t="s">
        <v>79</v>
      </c>
      <c r="B17" s="52">
        <v>2</v>
      </c>
      <c r="C17" s="52">
        <v>2</v>
      </c>
      <c r="D17" s="52">
        <v>2</v>
      </c>
      <c r="E17" s="52">
        <v>1</v>
      </c>
      <c r="F17" s="52">
        <v>2</v>
      </c>
      <c r="G17" s="52">
        <v>2</v>
      </c>
      <c r="H17" s="52">
        <v>2</v>
      </c>
      <c r="I17">
        <v>0.5</v>
      </c>
      <c r="J17">
        <f t="shared" si="0"/>
        <v>6.5</v>
      </c>
    </row>
    <row r="18" spans="1:10" x14ac:dyDescent="0.35">
      <c r="A18" s="50" t="s">
        <v>80</v>
      </c>
      <c r="B18" s="52">
        <v>2</v>
      </c>
      <c r="C18" s="52">
        <v>2</v>
      </c>
      <c r="D18" s="52">
        <v>2</v>
      </c>
      <c r="E18" s="52">
        <v>1</v>
      </c>
      <c r="F18" s="52">
        <v>2</v>
      </c>
      <c r="G18" s="52">
        <v>2</v>
      </c>
      <c r="H18" s="52">
        <v>2</v>
      </c>
      <c r="I18">
        <v>0.5</v>
      </c>
      <c r="J18">
        <f t="shared" si="0"/>
        <v>6.5</v>
      </c>
    </row>
    <row r="19" spans="1:10" x14ac:dyDescent="0.35">
      <c r="A19" s="50" t="s">
        <v>81</v>
      </c>
      <c r="B19" s="52">
        <v>2</v>
      </c>
      <c r="C19" s="52">
        <v>2</v>
      </c>
      <c r="D19" s="52">
        <v>2</v>
      </c>
      <c r="E19" s="52">
        <v>2</v>
      </c>
      <c r="F19" s="52">
        <v>2</v>
      </c>
      <c r="G19" s="52">
        <v>2</v>
      </c>
      <c r="H19" s="52">
        <v>2</v>
      </c>
      <c r="I19">
        <v>0.5</v>
      </c>
      <c r="J19">
        <f t="shared" si="0"/>
        <v>7</v>
      </c>
    </row>
    <row r="20" spans="1:10" x14ac:dyDescent="0.35">
      <c r="A20" s="50" t="s">
        <v>82</v>
      </c>
      <c r="B20" s="52">
        <v>3</v>
      </c>
      <c r="C20" s="52">
        <v>2</v>
      </c>
      <c r="D20" s="52">
        <v>2</v>
      </c>
      <c r="E20" s="52">
        <v>3</v>
      </c>
      <c r="F20" s="52">
        <v>3</v>
      </c>
      <c r="G20" s="52">
        <v>3</v>
      </c>
      <c r="H20" s="52">
        <v>2</v>
      </c>
      <c r="I20">
        <v>0.5</v>
      </c>
      <c r="J20">
        <f t="shared" si="0"/>
        <v>9</v>
      </c>
    </row>
    <row r="21" spans="1:10" x14ac:dyDescent="0.35">
      <c r="A21" s="50" t="s">
        <v>83</v>
      </c>
      <c r="B21" s="52">
        <v>3</v>
      </c>
      <c r="C21" s="52">
        <v>1</v>
      </c>
      <c r="D21" s="52">
        <v>2</v>
      </c>
      <c r="E21" s="52">
        <v>3</v>
      </c>
      <c r="F21" s="52">
        <v>3</v>
      </c>
      <c r="G21" s="52">
        <v>3</v>
      </c>
      <c r="H21" s="52">
        <v>3</v>
      </c>
      <c r="I21">
        <v>0.5</v>
      </c>
      <c r="J21">
        <f t="shared" si="0"/>
        <v>9</v>
      </c>
    </row>
    <row r="22" spans="1:10" x14ac:dyDescent="0.35">
      <c r="A22" s="50" t="s">
        <v>84</v>
      </c>
      <c r="B22" s="52">
        <v>3</v>
      </c>
      <c r="C22" s="52">
        <v>1</v>
      </c>
      <c r="D22" s="52">
        <v>2</v>
      </c>
      <c r="E22" s="52">
        <v>3</v>
      </c>
      <c r="F22" s="52">
        <v>3</v>
      </c>
      <c r="G22" s="52">
        <v>3</v>
      </c>
      <c r="H22" s="52">
        <v>3</v>
      </c>
      <c r="I22">
        <v>0.5</v>
      </c>
      <c r="J22">
        <f t="shared" si="0"/>
        <v>9</v>
      </c>
    </row>
    <row r="23" spans="1:10" x14ac:dyDescent="0.35">
      <c r="A23" s="50" t="s">
        <v>85</v>
      </c>
      <c r="B23" s="52">
        <v>3</v>
      </c>
      <c r="C23" s="52">
        <v>1</v>
      </c>
      <c r="D23" s="52">
        <v>2</v>
      </c>
      <c r="E23" s="52">
        <v>3</v>
      </c>
      <c r="F23" s="52">
        <v>3</v>
      </c>
      <c r="G23" s="52">
        <v>3</v>
      </c>
      <c r="H23" s="52">
        <v>3</v>
      </c>
      <c r="I23">
        <v>0.5</v>
      </c>
      <c r="J23">
        <f t="shared" si="0"/>
        <v>9</v>
      </c>
    </row>
    <row r="24" spans="1:10" x14ac:dyDescent="0.35">
      <c r="A24" s="50" t="s">
        <v>86</v>
      </c>
      <c r="B24" s="52">
        <v>3</v>
      </c>
      <c r="C24" s="52">
        <v>1</v>
      </c>
      <c r="D24" s="52">
        <v>2</v>
      </c>
      <c r="E24" s="52">
        <v>3</v>
      </c>
      <c r="F24" s="52">
        <v>3</v>
      </c>
      <c r="G24" s="52">
        <v>3</v>
      </c>
      <c r="H24" s="52">
        <v>3</v>
      </c>
      <c r="I24">
        <v>0.5</v>
      </c>
      <c r="J24">
        <f t="shared" si="0"/>
        <v>9</v>
      </c>
    </row>
    <row r="25" spans="1:10" x14ac:dyDescent="0.35">
      <c r="A25" s="50" t="s">
        <v>87</v>
      </c>
      <c r="B25" s="52">
        <v>3</v>
      </c>
      <c r="C25" s="52">
        <v>1</v>
      </c>
      <c r="D25" s="52">
        <v>2</v>
      </c>
      <c r="E25" s="52">
        <v>3</v>
      </c>
      <c r="F25" s="52">
        <v>3</v>
      </c>
      <c r="G25" s="52">
        <v>3</v>
      </c>
      <c r="H25" s="52">
        <v>3</v>
      </c>
      <c r="I25">
        <v>0.5</v>
      </c>
      <c r="J25">
        <f t="shared" si="0"/>
        <v>9</v>
      </c>
    </row>
    <row r="26" spans="1:10" x14ac:dyDescent="0.35">
      <c r="A26" s="50" t="s">
        <v>88</v>
      </c>
      <c r="B26" s="52">
        <v>2</v>
      </c>
      <c r="C26" s="52">
        <v>2</v>
      </c>
      <c r="D26" s="52">
        <v>2</v>
      </c>
      <c r="E26" s="52">
        <v>3</v>
      </c>
      <c r="F26" s="52">
        <v>3</v>
      </c>
      <c r="G26" s="52">
        <v>3</v>
      </c>
      <c r="H26" s="52">
        <v>3</v>
      </c>
      <c r="I26">
        <v>0.5</v>
      </c>
      <c r="J26">
        <f t="shared" si="0"/>
        <v>9</v>
      </c>
    </row>
    <row r="27" spans="1:10" x14ac:dyDescent="0.35">
      <c r="A27" s="50" t="s">
        <v>89</v>
      </c>
      <c r="B27" s="52">
        <v>2</v>
      </c>
      <c r="C27" s="52">
        <v>2</v>
      </c>
      <c r="D27" s="52">
        <v>2</v>
      </c>
      <c r="E27" s="52">
        <v>3</v>
      </c>
      <c r="F27" s="52">
        <v>2</v>
      </c>
      <c r="G27" s="52">
        <v>2</v>
      </c>
      <c r="H27" s="52">
        <v>2</v>
      </c>
      <c r="I27">
        <v>0.5</v>
      </c>
      <c r="J27">
        <f t="shared" si="0"/>
        <v>7.5</v>
      </c>
    </row>
    <row r="28" spans="1:10" x14ac:dyDescent="0.35">
      <c r="A28" s="50" t="s">
        <v>90</v>
      </c>
      <c r="B28" s="52">
        <v>2</v>
      </c>
      <c r="C28" s="52">
        <v>2</v>
      </c>
      <c r="D28" s="52">
        <v>1</v>
      </c>
      <c r="E28" s="52">
        <v>2</v>
      </c>
      <c r="F28" s="52">
        <v>2</v>
      </c>
      <c r="G28" s="52">
        <v>2</v>
      </c>
      <c r="H28" s="52">
        <v>2</v>
      </c>
      <c r="I28">
        <v>0.5</v>
      </c>
      <c r="J28">
        <f t="shared" si="0"/>
        <v>6.5</v>
      </c>
    </row>
    <row r="29" spans="1:10" x14ac:dyDescent="0.35">
      <c r="A29" s="50" t="s">
        <v>91</v>
      </c>
      <c r="B29" s="52">
        <v>2</v>
      </c>
      <c r="C29" s="52">
        <v>2</v>
      </c>
      <c r="D29" s="52">
        <v>1</v>
      </c>
      <c r="E29" s="52">
        <v>2</v>
      </c>
      <c r="F29" s="52">
        <v>2</v>
      </c>
      <c r="G29" s="52">
        <v>2</v>
      </c>
      <c r="H29" s="52">
        <v>2</v>
      </c>
      <c r="I29">
        <v>0.5</v>
      </c>
      <c r="J29">
        <f t="shared" si="0"/>
        <v>6.5</v>
      </c>
    </row>
    <row r="30" spans="1:10" x14ac:dyDescent="0.35">
      <c r="A30" s="50" t="s">
        <v>92</v>
      </c>
      <c r="B30" s="52">
        <v>2</v>
      </c>
      <c r="C30" s="52">
        <v>2</v>
      </c>
      <c r="D30" s="52">
        <v>1</v>
      </c>
      <c r="E30" s="52">
        <v>2</v>
      </c>
      <c r="F30" s="52">
        <v>2</v>
      </c>
      <c r="G30" s="52">
        <v>2</v>
      </c>
      <c r="H30" s="52">
        <v>2</v>
      </c>
      <c r="I30">
        <v>0.5</v>
      </c>
      <c r="J30">
        <f t="shared" si="0"/>
        <v>6.5</v>
      </c>
    </row>
    <row r="31" spans="1:10" x14ac:dyDescent="0.35">
      <c r="A31" s="50" t="s">
        <v>93</v>
      </c>
      <c r="B31" s="52">
        <v>2</v>
      </c>
      <c r="C31" s="52">
        <v>2</v>
      </c>
      <c r="D31" s="52">
        <v>1</v>
      </c>
      <c r="E31" s="52">
        <v>2</v>
      </c>
      <c r="F31" s="52">
        <v>2</v>
      </c>
      <c r="G31" s="52">
        <v>2</v>
      </c>
      <c r="H31" s="52">
        <v>2</v>
      </c>
      <c r="I31">
        <v>0.5</v>
      </c>
      <c r="J31">
        <f t="shared" si="0"/>
        <v>6.5</v>
      </c>
    </row>
    <row r="32" spans="1:10" x14ac:dyDescent="0.35">
      <c r="A32" s="50" t="s">
        <v>70</v>
      </c>
      <c r="B32" s="52">
        <v>2</v>
      </c>
      <c r="C32" s="52">
        <v>2</v>
      </c>
      <c r="D32" s="52">
        <v>1</v>
      </c>
      <c r="E32" s="52">
        <v>1</v>
      </c>
      <c r="F32" s="52">
        <v>1</v>
      </c>
      <c r="G32" s="52">
        <v>1</v>
      </c>
      <c r="H32" s="52">
        <v>1</v>
      </c>
      <c r="I32">
        <v>0.5</v>
      </c>
      <c r="J32">
        <f t="shared" si="0"/>
        <v>4.5</v>
      </c>
    </row>
    <row r="33" spans="1:10" x14ac:dyDescent="0.35">
      <c r="A33" s="50" t="s">
        <v>94</v>
      </c>
      <c r="B33" s="52">
        <v>2</v>
      </c>
      <c r="C33" s="52">
        <v>2</v>
      </c>
      <c r="D33" s="52">
        <v>1</v>
      </c>
      <c r="E33" s="52">
        <v>2</v>
      </c>
      <c r="F33" s="52">
        <v>1</v>
      </c>
      <c r="G33" s="52">
        <v>1</v>
      </c>
      <c r="H33" s="52">
        <v>1</v>
      </c>
      <c r="I33">
        <v>0.5</v>
      </c>
      <c r="J33">
        <f t="shared" si="0"/>
        <v>5</v>
      </c>
    </row>
    <row r="34" spans="1:10" x14ac:dyDescent="0.35">
      <c r="A34" s="50" t="s">
        <v>95</v>
      </c>
      <c r="B34" s="52">
        <v>2</v>
      </c>
      <c r="C34" s="52">
        <v>1</v>
      </c>
      <c r="D34" s="52">
        <v>1</v>
      </c>
      <c r="E34" s="52">
        <v>1</v>
      </c>
      <c r="F34" s="52">
        <v>1</v>
      </c>
      <c r="G34" s="52">
        <v>1</v>
      </c>
      <c r="H34" s="52">
        <v>1</v>
      </c>
      <c r="I34">
        <v>0.5</v>
      </c>
      <c r="J34">
        <f t="shared" si="0"/>
        <v>4</v>
      </c>
    </row>
    <row r="35" spans="1:10" x14ac:dyDescent="0.35">
      <c r="A35" s="50" t="s">
        <v>96</v>
      </c>
      <c r="B35" s="52">
        <v>2</v>
      </c>
      <c r="C35" s="52">
        <v>1</v>
      </c>
      <c r="D35" s="52">
        <v>1</v>
      </c>
      <c r="E35" s="52">
        <v>1</v>
      </c>
      <c r="F35" s="52">
        <v>1</v>
      </c>
      <c r="G35" s="52">
        <v>1</v>
      </c>
      <c r="H35" s="52">
        <v>1</v>
      </c>
      <c r="I35">
        <v>0.5</v>
      </c>
      <c r="J35">
        <f t="shared" si="0"/>
        <v>4</v>
      </c>
    </row>
    <row r="36" spans="1:10" x14ac:dyDescent="0.35">
      <c r="A36" s="50" t="s">
        <v>97</v>
      </c>
      <c r="B36" s="52">
        <v>1</v>
      </c>
      <c r="C36" s="52">
        <v>1</v>
      </c>
      <c r="D36" s="52">
        <v>1</v>
      </c>
      <c r="E36" s="52">
        <v>1</v>
      </c>
      <c r="F36" s="52">
        <v>1</v>
      </c>
      <c r="G36" s="52">
        <v>1</v>
      </c>
      <c r="H36" s="52">
        <v>1</v>
      </c>
      <c r="I36">
        <v>0.5</v>
      </c>
      <c r="J36">
        <f t="shared" si="0"/>
        <v>3.5</v>
      </c>
    </row>
    <row r="37" spans="1:10" x14ac:dyDescent="0.35">
      <c r="A37" s="50" t="s">
        <v>98</v>
      </c>
      <c r="B37" s="52">
        <v>1</v>
      </c>
      <c r="C37" s="52">
        <v>1</v>
      </c>
      <c r="D37" s="52">
        <v>1</v>
      </c>
      <c r="E37" s="52">
        <v>1</v>
      </c>
      <c r="F37" s="52">
        <v>1</v>
      </c>
      <c r="G37" s="52">
        <v>1</v>
      </c>
      <c r="H37" s="52">
        <v>1</v>
      </c>
      <c r="I37">
        <v>0.5</v>
      </c>
      <c r="J37">
        <f t="shared" si="0"/>
        <v>3.5</v>
      </c>
    </row>
    <row r="38" spans="1:10" x14ac:dyDescent="0.35">
      <c r="A38" s="50" t="s">
        <v>99</v>
      </c>
      <c r="B38" s="52">
        <v>1</v>
      </c>
      <c r="C38" s="52">
        <v>1</v>
      </c>
      <c r="D38" s="52">
        <v>1</v>
      </c>
      <c r="E38" s="52">
        <v>1</v>
      </c>
      <c r="F38" s="52">
        <v>1</v>
      </c>
      <c r="G38" s="52">
        <v>1</v>
      </c>
      <c r="H38" s="52">
        <v>1</v>
      </c>
      <c r="I38">
        <v>0.5</v>
      </c>
      <c r="J38">
        <f t="shared" si="0"/>
        <v>3.5</v>
      </c>
    </row>
    <row r="39" spans="1:10" x14ac:dyDescent="0.35">
      <c r="A39" s="50" t="s">
        <v>100</v>
      </c>
      <c r="B39" s="52">
        <v>1</v>
      </c>
      <c r="C39" s="52">
        <v>1</v>
      </c>
      <c r="D39" s="52">
        <v>1</v>
      </c>
      <c r="E39" s="52">
        <v>1</v>
      </c>
      <c r="F39" s="52">
        <v>1</v>
      </c>
      <c r="G39" s="52">
        <v>1</v>
      </c>
      <c r="H39" s="52">
        <v>1</v>
      </c>
      <c r="I39">
        <v>0.5</v>
      </c>
      <c r="J39">
        <f t="shared" si="0"/>
        <v>3.5</v>
      </c>
    </row>
    <row r="40" spans="1:10" x14ac:dyDescent="0.35">
      <c r="A40" s="50" t="s">
        <v>101</v>
      </c>
      <c r="B40" s="52">
        <v>1</v>
      </c>
      <c r="C40" s="52">
        <v>1</v>
      </c>
      <c r="D40" s="52">
        <v>1</v>
      </c>
      <c r="E40" s="52">
        <v>1</v>
      </c>
      <c r="F40" s="52">
        <v>1</v>
      </c>
      <c r="G40" s="52">
        <v>1</v>
      </c>
      <c r="H40" s="52">
        <v>1</v>
      </c>
      <c r="I40">
        <v>5.5</v>
      </c>
      <c r="J40">
        <f t="shared" si="0"/>
        <v>38.5</v>
      </c>
    </row>
    <row r="41" spans="1:10" ht="15" thickBot="1" x14ac:dyDescent="0.4">
      <c r="J41" s="2"/>
    </row>
    <row r="42" spans="1:10" ht="15" thickTop="1" x14ac:dyDescent="0.35">
      <c r="I42" s="97" t="s">
        <v>102</v>
      </c>
      <c r="J42">
        <f>SUM(J3:J40)</f>
        <v>264</v>
      </c>
    </row>
    <row r="43" spans="1:10" x14ac:dyDescent="0.35">
      <c r="I43" s="97" t="s">
        <v>103</v>
      </c>
      <c r="J43" s="182">
        <v>30</v>
      </c>
    </row>
    <row r="44" spans="1:10" x14ac:dyDescent="0.35">
      <c r="B44" s="180" t="s">
        <v>104</v>
      </c>
      <c r="C44" s="180" t="s">
        <v>64</v>
      </c>
      <c r="J44">
        <f>J42+J43</f>
        <v>294</v>
      </c>
    </row>
    <row r="45" spans="1:10" x14ac:dyDescent="0.35">
      <c r="A45" t="s">
        <v>105</v>
      </c>
      <c r="B45" s="49">
        <f>SUM(J6:J21)/40</f>
        <v>2.625</v>
      </c>
      <c r="C45" s="181">
        <f>B45*40</f>
        <v>105</v>
      </c>
      <c r="I45" s="97" t="s">
        <v>106</v>
      </c>
      <c r="J45" s="49">
        <f>J44/40</f>
        <v>7.35</v>
      </c>
    </row>
    <row r="46" spans="1:10" x14ac:dyDescent="0.35">
      <c r="A46" t="s">
        <v>107</v>
      </c>
      <c r="B46" s="49">
        <f>SUM(J22:J37)/40</f>
        <v>2.5750000000000002</v>
      </c>
      <c r="C46" s="181">
        <f>B46*40</f>
        <v>103</v>
      </c>
    </row>
    <row r="47" spans="1:10" x14ac:dyDescent="0.35">
      <c r="A47" t="s">
        <v>108</v>
      </c>
      <c r="B47" s="49">
        <f>(SUM(J3:J5)+SUM(J38:J40))/40</f>
        <v>1.4</v>
      </c>
      <c r="C47" s="181">
        <f>B47*40</f>
        <v>56</v>
      </c>
    </row>
    <row r="48" spans="1:10" x14ac:dyDescent="0.35">
      <c r="A48" t="s">
        <v>109</v>
      </c>
      <c r="B48" s="49">
        <f>J43/40</f>
        <v>0.75</v>
      </c>
      <c r="C48" s="181">
        <f>B48*40</f>
        <v>30</v>
      </c>
    </row>
    <row r="49" spans="1:3" x14ac:dyDescent="0.35">
      <c r="B49" s="49"/>
    </row>
    <row r="50" spans="1:3" x14ac:dyDescent="0.35">
      <c r="A50" t="s">
        <v>110</v>
      </c>
      <c r="B50" s="49">
        <f>SUM(B45:B48)</f>
        <v>7.35</v>
      </c>
      <c r="C50" s="181">
        <f>B50*40</f>
        <v>294</v>
      </c>
    </row>
    <row r="51" spans="1:3" x14ac:dyDescent="0.35">
      <c r="A51" t="s">
        <v>111</v>
      </c>
      <c r="B51" s="49">
        <f>Budget!E18</f>
        <v>0</v>
      </c>
      <c r="C51" s="181">
        <f>Budget!D18</f>
        <v>0</v>
      </c>
    </row>
    <row r="52" spans="1:3" x14ac:dyDescent="0.35">
      <c r="B52" s="49">
        <f>B50-B51</f>
        <v>7.35</v>
      </c>
      <c r="C52" s="49">
        <f>C50-C51</f>
        <v>294</v>
      </c>
    </row>
  </sheetData>
  <sheetProtection password="CDA0" sheet="1" objects="1" scenarios="1"/>
  <dataValidations count="1">
    <dataValidation type="whole" allowBlank="1" showInputMessage="1" showErrorMessage="1" promptTitle="Staff Required" prompt="Enter a whole number such as 1,2,3 etc for the amount of staff required." sqref="D3:H40 B3:C16 B18:C40 B17" xr:uid="{00000000-0002-0000-0100-000000000000}">
      <formula1>0</formula1>
      <formula2>9</formula2>
    </dataValidation>
  </dataValidations>
  <pageMargins left="0" right="0" top="0.25" bottom="0" header="0.05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topLeftCell="A34" workbookViewId="0">
      <selection activeCell="I43" sqref="I43"/>
    </sheetView>
  </sheetViews>
  <sheetFormatPr defaultRowHeight="14.5" x14ac:dyDescent="0.35"/>
  <cols>
    <col min="1" max="1" width="23.7265625" customWidth="1"/>
    <col min="4" max="4" width="10.54296875" bestFit="1" customWidth="1"/>
    <col min="5" max="5" width="14" customWidth="1"/>
    <col min="6" max="6" width="11.1796875" customWidth="1"/>
    <col min="7" max="7" width="15" customWidth="1"/>
    <col min="8" max="8" width="7.54296875" customWidth="1"/>
  </cols>
  <sheetData>
    <row r="1" spans="1:7" x14ac:dyDescent="0.35">
      <c r="A1" t="s">
        <v>112</v>
      </c>
      <c r="B1" t="s">
        <v>113</v>
      </c>
    </row>
    <row r="2" spans="1:7" x14ac:dyDescent="0.35">
      <c r="A2" t="s">
        <v>114</v>
      </c>
    </row>
    <row r="3" spans="1:7" x14ac:dyDescent="0.35">
      <c r="A3" t="s">
        <v>115</v>
      </c>
    </row>
    <row r="4" spans="1:7" x14ac:dyDescent="0.35">
      <c r="A4" t="s">
        <v>116</v>
      </c>
    </row>
    <row r="5" spans="1:7" x14ac:dyDescent="0.35">
      <c r="A5" t="s">
        <v>117</v>
      </c>
    </row>
    <row r="6" spans="1:7" x14ac:dyDescent="0.35">
      <c r="A6" t="s">
        <v>118</v>
      </c>
    </row>
    <row r="7" spans="1:7" ht="21" x14ac:dyDescent="0.5">
      <c r="A7" s="58" t="str">
        <f>IF(G28&gt;100,"Review budget for inconsistency!!!","")</f>
        <v/>
      </c>
    </row>
    <row r="8" spans="1:7" ht="15" thickBot="1" x14ac:dyDescent="0.4">
      <c r="A8" s="57" t="s">
        <v>119</v>
      </c>
    </row>
    <row r="9" spans="1:7" ht="29.5" thickBot="1" x14ac:dyDescent="0.4">
      <c r="A9" s="30" t="s">
        <v>120</v>
      </c>
      <c r="B9" s="54" t="s">
        <v>11</v>
      </c>
      <c r="C9" s="55" t="s">
        <v>12</v>
      </c>
      <c r="D9" s="56" t="s">
        <v>121</v>
      </c>
      <c r="E9" s="63" t="s">
        <v>122</v>
      </c>
      <c r="F9" s="64" t="s">
        <v>123</v>
      </c>
      <c r="G9" s="65" t="s">
        <v>124</v>
      </c>
    </row>
    <row r="10" spans="1:7" x14ac:dyDescent="0.35">
      <c r="A10" s="8" t="s">
        <v>15</v>
      </c>
      <c r="B10" s="183">
        <f>Budget!C11</f>
        <v>0</v>
      </c>
      <c r="C10" s="183">
        <f>Budget!D11</f>
        <v>0</v>
      </c>
      <c r="D10" s="184">
        <f>B10*C10*52</f>
        <v>0</v>
      </c>
      <c r="E10" s="185">
        <f>Budget!N11</f>
        <v>0</v>
      </c>
      <c r="F10" s="185">
        <f>E10-D10</f>
        <v>0</v>
      </c>
      <c r="G10" s="186">
        <f>ABS(F10)</f>
        <v>0</v>
      </c>
    </row>
    <row r="11" spans="1:7" x14ac:dyDescent="0.35">
      <c r="A11" s="8" t="s">
        <v>16</v>
      </c>
      <c r="B11" s="183">
        <f>Budget!C12</f>
        <v>0</v>
      </c>
      <c r="C11" s="183">
        <f>Budget!D12</f>
        <v>0</v>
      </c>
      <c r="D11" s="184">
        <f t="shared" ref="D11:D16" si="0">B11*C11*52</f>
        <v>0</v>
      </c>
      <c r="E11" s="185">
        <f>Budget!N12</f>
        <v>0</v>
      </c>
      <c r="F11" s="185">
        <f t="shared" ref="F11:F16" si="1">E11-D11</f>
        <v>0</v>
      </c>
      <c r="G11" s="186">
        <f t="shared" ref="G11:G16" si="2">ABS(F11)</f>
        <v>0</v>
      </c>
    </row>
    <row r="12" spans="1:7" x14ac:dyDescent="0.35">
      <c r="A12" s="8" t="s">
        <v>17</v>
      </c>
      <c r="B12" s="183">
        <f>Budget!C13</f>
        <v>0</v>
      </c>
      <c r="C12" s="183">
        <f>Budget!D13</f>
        <v>0</v>
      </c>
      <c r="D12" s="184">
        <f t="shared" si="0"/>
        <v>0</v>
      </c>
      <c r="E12" s="185">
        <f>Budget!N13</f>
        <v>0</v>
      </c>
      <c r="F12" s="185">
        <f t="shared" si="1"/>
        <v>0</v>
      </c>
      <c r="G12" s="186">
        <f t="shared" si="2"/>
        <v>0</v>
      </c>
    </row>
    <row r="13" spans="1:7" x14ac:dyDescent="0.35">
      <c r="A13" s="8" t="s">
        <v>18</v>
      </c>
      <c r="B13" s="183">
        <f>Budget!C14</f>
        <v>0</v>
      </c>
      <c r="C13" s="183">
        <f>Budget!D14</f>
        <v>0</v>
      </c>
      <c r="D13" s="184">
        <f t="shared" si="0"/>
        <v>0</v>
      </c>
      <c r="E13" s="185">
        <f>Budget!N14</f>
        <v>0</v>
      </c>
      <c r="F13" s="185">
        <f t="shared" si="1"/>
        <v>0</v>
      </c>
      <c r="G13" s="186">
        <f t="shared" si="2"/>
        <v>0</v>
      </c>
    </row>
    <row r="14" spans="1:7" x14ac:dyDescent="0.35">
      <c r="A14" s="8" t="s">
        <v>125</v>
      </c>
      <c r="B14" s="183">
        <f>Budget!C15</f>
        <v>0</v>
      </c>
      <c r="C14" s="183">
        <f>Budget!D15</f>
        <v>0</v>
      </c>
      <c r="D14" s="184">
        <f t="shared" si="0"/>
        <v>0</v>
      </c>
      <c r="E14" s="185">
        <f>Budget!N15</f>
        <v>0</v>
      </c>
      <c r="F14" s="185">
        <f t="shared" si="1"/>
        <v>0</v>
      </c>
      <c r="G14" s="186">
        <f t="shared" si="2"/>
        <v>0</v>
      </c>
    </row>
    <row r="15" spans="1:7" x14ac:dyDescent="0.35">
      <c r="A15" s="8" t="s">
        <v>126</v>
      </c>
      <c r="B15" s="183">
        <f>Budget!C16</f>
        <v>0</v>
      </c>
      <c r="C15" s="183">
        <f>Budget!D16</f>
        <v>0</v>
      </c>
      <c r="D15" s="184">
        <f t="shared" si="0"/>
        <v>0</v>
      </c>
      <c r="E15" s="185">
        <f>Budget!N16</f>
        <v>0</v>
      </c>
      <c r="F15" s="185">
        <f t="shared" si="1"/>
        <v>0</v>
      </c>
      <c r="G15" s="186">
        <f t="shared" si="2"/>
        <v>0</v>
      </c>
    </row>
    <row r="16" spans="1:7" x14ac:dyDescent="0.35">
      <c r="A16" s="8" t="s">
        <v>26</v>
      </c>
      <c r="B16" s="183">
        <f>Budget!C17</f>
        <v>0</v>
      </c>
      <c r="C16" s="183">
        <f>Budget!D17</f>
        <v>0</v>
      </c>
      <c r="D16" s="184">
        <f t="shared" si="0"/>
        <v>0</v>
      </c>
      <c r="E16" s="185">
        <f>Budget!N17</f>
        <v>0</v>
      </c>
      <c r="F16" s="185">
        <f t="shared" si="1"/>
        <v>0</v>
      </c>
      <c r="G16" s="186">
        <f t="shared" si="2"/>
        <v>0</v>
      </c>
    </row>
    <row r="17" spans="1:7" ht="15" thickBot="1" x14ac:dyDescent="0.4">
      <c r="A17" s="24"/>
      <c r="B17" s="62"/>
      <c r="C17" s="62"/>
      <c r="D17" s="62"/>
      <c r="E17" s="62"/>
      <c r="F17" s="62"/>
      <c r="G17" s="186"/>
    </row>
    <row r="18" spans="1:7" ht="29.5" thickBot="1" x14ac:dyDescent="0.4">
      <c r="A18" s="66" t="s">
        <v>25</v>
      </c>
      <c r="B18" s="54" t="s">
        <v>11</v>
      </c>
      <c r="C18" s="54" t="s">
        <v>12</v>
      </c>
      <c r="D18" s="56" t="s">
        <v>121</v>
      </c>
      <c r="E18" s="67" t="s">
        <v>122</v>
      </c>
      <c r="F18" s="67" t="s">
        <v>123</v>
      </c>
      <c r="G18" s="65" t="s">
        <v>124</v>
      </c>
    </row>
    <row r="19" spans="1:7" x14ac:dyDescent="0.35">
      <c r="A19" s="8" t="s">
        <v>26</v>
      </c>
      <c r="B19" s="183">
        <f>Budget!C23</f>
        <v>0</v>
      </c>
      <c r="C19" s="183">
        <f>Budget!D23</f>
        <v>0</v>
      </c>
      <c r="D19" s="184">
        <f>B19*C19*52</f>
        <v>0</v>
      </c>
      <c r="E19" s="185">
        <f>Budget!N23</f>
        <v>0</v>
      </c>
      <c r="F19" s="185">
        <f>E19-D19</f>
        <v>0</v>
      </c>
      <c r="G19" s="186">
        <f>ABS(F19)</f>
        <v>0</v>
      </c>
    </row>
    <row r="20" spans="1:7" x14ac:dyDescent="0.35">
      <c r="A20" s="8" t="s">
        <v>27</v>
      </c>
      <c r="B20" s="183">
        <f>Budget!C24</f>
        <v>0</v>
      </c>
      <c r="C20" s="183">
        <f>Budget!D24</f>
        <v>0</v>
      </c>
      <c r="D20" s="184">
        <f>B20*C20*52</f>
        <v>0</v>
      </c>
      <c r="E20" s="185">
        <f>Budget!N24</f>
        <v>0</v>
      </c>
      <c r="F20" s="185">
        <f>E20-D20</f>
        <v>0</v>
      </c>
      <c r="G20" s="186">
        <f>ABS(F20)</f>
        <v>0</v>
      </c>
    </row>
    <row r="21" spans="1:7" x14ac:dyDescent="0.35">
      <c r="A21" s="8" t="s">
        <v>28</v>
      </c>
      <c r="B21" s="183">
        <f>Budget!C25</f>
        <v>0</v>
      </c>
      <c r="C21" s="183">
        <f>Budget!D25</f>
        <v>0</v>
      </c>
      <c r="D21" s="184">
        <f>B21*C21*52</f>
        <v>0</v>
      </c>
      <c r="E21" s="185">
        <f>Budget!N25</f>
        <v>0</v>
      </c>
      <c r="F21" s="185">
        <f>E21-D21</f>
        <v>0</v>
      </c>
      <c r="G21" s="186">
        <f>ABS(F21)</f>
        <v>0</v>
      </c>
    </row>
    <row r="22" spans="1:7" x14ac:dyDescent="0.35">
      <c r="A22" s="8" t="s">
        <v>28</v>
      </c>
      <c r="B22" s="183">
        <f>Budget!C26</f>
        <v>0</v>
      </c>
      <c r="C22" s="183">
        <f>Budget!D26</f>
        <v>0</v>
      </c>
      <c r="D22" s="184">
        <f>B22*C22*52</f>
        <v>0</v>
      </c>
      <c r="E22" s="185">
        <f>Budget!N26</f>
        <v>0</v>
      </c>
      <c r="F22" s="185">
        <f>E22-D22</f>
        <v>0</v>
      </c>
      <c r="G22" s="186">
        <f>ABS(F22)</f>
        <v>0</v>
      </c>
    </row>
    <row r="23" spans="1:7" ht="15" thickBot="1" x14ac:dyDescent="0.4">
      <c r="A23" s="25"/>
      <c r="B23" s="62"/>
      <c r="C23" s="62"/>
      <c r="D23" s="62"/>
      <c r="E23" s="62"/>
      <c r="F23" s="62"/>
      <c r="G23" s="186"/>
    </row>
    <row r="24" spans="1:7" ht="29.5" thickBot="1" x14ac:dyDescent="0.4">
      <c r="A24" s="66" t="s">
        <v>34</v>
      </c>
      <c r="B24" s="54" t="s">
        <v>11</v>
      </c>
      <c r="C24" s="54" t="s">
        <v>12</v>
      </c>
      <c r="D24" s="56" t="s">
        <v>121</v>
      </c>
      <c r="E24" s="67" t="s">
        <v>122</v>
      </c>
      <c r="F24" s="67" t="s">
        <v>123</v>
      </c>
      <c r="G24" s="65" t="s">
        <v>124</v>
      </c>
    </row>
    <row r="25" spans="1:7" x14ac:dyDescent="0.35">
      <c r="A25" s="8" t="s">
        <v>36</v>
      </c>
      <c r="B25" s="183">
        <f>Budget!C34</f>
        <v>0</v>
      </c>
      <c r="C25" s="183">
        <f>Budget!D34</f>
        <v>0</v>
      </c>
      <c r="D25" s="62">
        <f>B25*C25*52</f>
        <v>0</v>
      </c>
      <c r="E25" s="185">
        <f>Budget!N34</f>
        <v>0</v>
      </c>
      <c r="F25" s="185">
        <f>E25-D25</f>
        <v>0</v>
      </c>
      <c r="G25" s="186">
        <f>ABS(F25)</f>
        <v>0</v>
      </c>
    </row>
    <row r="26" spans="1:7" x14ac:dyDescent="0.35">
      <c r="A26" s="8" t="s">
        <v>37</v>
      </c>
      <c r="B26" s="183">
        <f>Budget!C35</f>
        <v>0</v>
      </c>
      <c r="C26" s="183">
        <f>Budget!D35</f>
        <v>0</v>
      </c>
      <c r="D26" s="62">
        <f>B26*C26*52</f>
        <v>0</v>
      </c>
      <c r="E26" s="185">
        <f>Budget!N35</f>
        <v>0</v>
      </c>
      <c r="F26" s="185">
        <f>E26-D26</f>
        <v>0</v>
      </c>
      <c r="G26" s="186">
        <f>ABS(F26)</f>
        <v>0</v>
      </c>
    </row>
    <row r="27" spans="1:7" x14ac:dyDescent="0.35">
      <c r="A27" s="8" t="s">
        <v>38</v>
      </c>
      <c r="B27" s="183">
        <f>Budget!C36</f>
        <v>0</v>
      </c>
      <c r="C27" s="183">
        <f>Budget!D36</f>
        <v>0</v>
      </c>
      <c r="D27" s="62">
        <f>B27*C27*52</f>
        <v>0</v>
      </c>
      <c r="E27" s="185">
        <f>Budget!N36</f>
        <v>0</v>
      </c>
      <c r="F27" s="185">
        <f>E27-D27</f>
        <v>0</v>
      </c>
      <c r="G27" s="186">
        <f>ABS(F27)</f>
        <v>0</v>
      </c>
    </row>
    <row r="28" spans="1:7" ht="15" thickBot="1" x14ac:dyDescent="0.4">
      <c r="A28" s="187"/>
      <c r="B28" s="188"/>
      <c r="C28" s="188"/>
      <c r="D28" s="188"/>
      <c r="E28" s="188"/>
      <c r="F28" s="188"/>
      <c r="G28" s="189">
        <f>SUM(G10:G27)</f>
        <v>0</v>
      </c>
    </row>
    <row r="29" spans="1:7" x14ac:dyDescent="0.35">
      <c r="A29" t="s">
        <v>127</v>
      </c>
    </row>
    <row r="30" spans="1:7" x14ac:dyDescent="0.35">
      <c r="A30" t="s">
        <v>128</v>
      </c>
      <c r="F30" s="95" t="str">
        <f>IF('Coverage Needed'!B52=0,"YES","NO")</f>
        <v>NO</v>
      </c>
    </row>
    <row r="31" spans="1:7" ht="21.5" thickBot="1" x14ac:dyDescent="0.55000000000000004">
      <c r="A31" s="58" t="str">
        <f>IF(E34&gt;0.01,"Review Coverage and FTEs for Inconsistency!!!","")</f>
        <v>Review Coverage and FTEs for Inconsistency!!!</v>
      </c>
      <c r="F31" s="95"/>
    </row>
    <row r="32" spans="1:7" x14ac:dyDescent="0.35">
      <c r="A32" s="190" t="s">
        <v>129</v>
      </c>
      <c r="B32" s="191"/>
      <c r="C32" s="191"/>
      <c r="D32" s="191"/>
      <c r="E32" s="192"/>
    </row>
    <row r="33" spans="1:7" x14ac:dyDescent="0.35">
      <c r="A33" s="193"/>
      <c r="B33" s="50" t="s">
        <v>130</v>
      </c>
      <c r="C33" s="50" t="s">
        <v>131</v>
      </c>
      <c r="D33" s="50" t="s">
        <v>132</v>
      </c>
      <c r="E33" s="194" t="s">
        <v>124</v>
      </c>
    </row>
    <row r="34" spans="1:7" ht="15" thickBot="1" x14ac:dyDescent="0.4">
      <c r="A34" s="187" t="s">
        <v>133</v>
      </c>
      <c r="B34" s="188">
        <f>'Coverage Needed'!J45</f>
        <v>7.35</v>
      </c>
      <c r="C34" s="195">
        <f>Budget!E18</f>
        <v>0</v>
      </c>
      <c r="D34" s="196">
        <f>B34-C34</f>
        <v>7.35</v>
      </c>
      <c r="E34" s="189">
        <f>ABS(D34)</f>
        <v>7.35</v>
      </c>
    </row>
    <row r="35" spans="1:7" ht="15" thickBot="1" x14ac:dyDescent="0.4">
      <c r="C35" s="59"/>
      <c r="D35" s="59"/>
    </row>
    <row r="36" spans="1:7" x14ac:dyDescent="0.35">
      <c r="A36" s="190" t="s">
        <v>134</v>
      </c>
      <c r="B36" s="191"/>
      <c r="C36" s="191"/>
      <c r="D36" s="197">
        <f>Budget!C18</f>
        <v>0</v>
      </c>
      <c r="E36" s="197">
        <f>Budget!D18</f>
        <v>0</v>
      </c>
      <c r="F36" s="191"/>
      <c r="G36" s="192"/>
    </row>
    <row r="37" spans="1:7" ht="43.5" x14ac:dyDescent="0.35">
      <c r="A37" s="198"/>
      <c r="B37" s="50" t="s">
        <v>135</v>
      </c>
      <c r="C37" s="60" t="s">
        <v>122</v>
      </c>
      <c r="D37" s="61" t="s">
        <v>136</v>
      </c>
      <c r="E37" s="61" t="s">
        <v>137</v>
      </c>
      <c r="F37" s="61" t="s">
        <v>138</v>
      </c>
      <c r="G37" s="199" t="s">
        <v>139</v>
      </c>
    </row>
    <row r="38" spans="1:7" ht="15" thickBot="1" x14ac:dyDescent="0.4">
      <c r="A38" s="187"/>
      <c r="B38" s="206">
        <f>Budget!E18</f>
        <v>0</v>
      </c>
      <c r="C38" s="200">
        <f>Budget!N18</f>
        <v>0</v>
      </c>
      <c r="D38" s="201" t="e">
        <f>C38/(B38*2080)</f>
        <v>#DIV/0!</v>
      </c>
      <c r="E38" s="200">
        <f>Budget!N19</f>
        <v>0</v>
      </c>
      <c r="F38" s="202" t="e">
        <f>E38/D38/B38</f>
        <v>#DIV/0!</v>
      </c>
      <c r="G38" s="203" t="e">
        <f>F38/8</f>
        <v>#DIV/0!</v>
      </c>
    </row>
    <row r="39" spans="1:7" x14ac:dyDescent="0.35">
      <c r="A39" t="s">
        <v>140</v>
      </c>
    </row>
    <row r="40" spans="1:7" x14ac:dyDescent="0.35">
      <c r="A40" t="s">
        <v>141</v>
      </c>
    </row>
    <row r="41" spans="1:7" x14ac:dyDescent="0.35">
      <c r="A41" t="s">
        <v>142</v>
      </c>
      <c r="D41" s="98" t="s">
        <v>143</v>
      </c>
      <c r="E41" s="96">
        <f>Budget!E31</f>
        <v>0.3</v>
      </c>
      <c r="F41" s="57" t="s">
        <v>144</v>
      </c>
      <c r="G41" s="178">
        <v>0.3</v>
      </c>
    </row>
    <row r="42" spans="1:7" x14ac:dyDescent="0.35">
      <c r="A42" t="s">
        <v>145</v>
      </c>
      <c r="E42" s="96" t="e">
        <f>Budget!N50/(Budget!N52-Budget!N50)</f>
        <v>#DIV/0!</v>
      </c>
    </row>
    <row r="43" spans="1:7" x14ac:dyDescent="0.35">
      <c r="A43" t="s">
        <v>146</v>
      </c>
      <c r="D43" s="95" t="str">
        <f>IF(Budget!D49+Budget!E49=0,"N/A",IF(Budget!D49=Budget!E49, "YES","NO"))</f>
        <v>N/A</v>
      </c>
    </row>
    <row r="44" spans="1:7" x14ac:dyDescent="0.35">
      <c r="A44" t="s">
        <v>147</v>
      </c>
      <c r="D44" s="98" t="s">
        <v>143</v>
      </c>
      <c r="E44" s="96">
        <f>Budget!E54</f>
        <v>0.15</v>
      </c>
      <c r="F44" s="57" t="s">
        <v>144</v>
      </c>
      <c r="G44" s="178">
        <v>0.15</v>
      </c>
    </row>
    <row r="45" spans="1:7" ht="15.75" customHeight="1" x14ac:dyDescent="0.35"/>
  </sheetData>
  <sheetProtection password="CDA0" sheet="1"/>
  <pageMargins left="0" right="0" top="0.25" bottom="0" header="0.05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7" ma:contentTypeDescription="Create a new document." ma:contentTypeScope="" ma:versionID="bf68789ab78e3a4a209c3ddd6d9a82ba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ce85b1b8ef0d12cc694634b7add81b36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5aa524db-7994-4ced-a2c9-48a98e90847e" xsi:nil="true"/>
    <lcf76f155ced4ddcb4097134ff3c332f xmlns="5aa524db-7994-4ced-a2c9-48a98e90847e">
      <Terms xmlns="http://schemas.microsoft.com/office/infopath/2007/PartnerControls"/>
    </lcf76f155ced4ddcb4097134ff3c332f>
    <TaxCatchAll xmlns="8a992f34-6748-40d0-a1a6-bff449e3bc95" xsi:nil="true"/>
  </documentManagement>
</p:properties>
</file>

<file path=customXml/itemProps1.xml><?xml version="1.0" encoding="utf-8"?>
<ds:datastoreItem xmlns:ds="http://schemas.openxmlformats.org/officeDocument/2006/customXml" ds:itemID="{6EE97340-3795-4118-A44C-72CE9D1D34BE}"/>
</file>

<file path=customXml/itemProps2.xml><?xml version="1.0" encoding="utf-8"?>
<ds:datastoreItem xmlns:ds="http://schemas.openxmlformats.org/officeDocument/2006/customXml" ds:itemID="{E0FBB5F5-0190-4164-9DAC-39B9DC896E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AE9EF-6D2D-439B-8619-863AC5A3A7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Coverage Needed</vt:lpstr>
      <vt:lpstr>Review</vt:lpstr>
    </vt:vector>
  </TitlesOfParts>
  <Manager/>
  <Company>State of Connecticut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SecchiaroliC</dc:creator>
  <cp:keywords/>
  <dc:description/>
  <cp:lastModifiedBy>Frey, Dawn</cp:lastModifiedBy>
  <cp:revision/>
  <dcterms:created xsi:type="dcterms:W3CDTF">2012-11-29T16:09:21Z</dcterms:created>
  <dcterms:modified xsi:type="dcterms:W3CDTF">2025-08-20T20:00:05Z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0x01010043673E79E0C3E640A3EA83010EA564F7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