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tgovexec-my.sharepoint.com/personal/jacqueline_kozin_ct_gov/Documents/Documents/2023 Gender Race Board Report/"/>
    </mc:Choice>
  </mc:AlternateContent>
  <xr:revisionPtr revIDLastSave="0" documentId="14_{98EB029D-8484-4267-98A0-C85D5FECC8F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OTAL RESPONSES DATA" sheetId="1" r:id="rId1"/>
    <sheet name="TABLE 1 Gender Representation" sheetId="3" r:id="rId2"/>
    <sheet name="TABLE 2 Race Representation" sheetId="6" r:id="rId3"/>
    <sheet name="TABLE 3 Race Data History" sheetId="9" r:id="rId4"/>
    <sheet name="TABLE 4 GenderRacial Diversity " sheetId="7" r:id="rId5"/>
    <sheet name="TABLE 5 History Race by Gender" sheetId="8" r:id="rId6"/>
    <sheet name="VACANCIES" sheetId="11" r:id="rId7"/>
    <sheet name="INACTIVE" sheetId="12" r:id="rId8"/>
    <sheet name="DID NOT RESPOND" sheetId="13" r:id="rId9"/>
    <sheet name="SUM DATA" sheetId="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" i="4" l="1"/>
  <c r="AZ4" i="4"/>
  <c r="AZ5" i="4"/>
  <c r="AZ6" i="4"/>
  <c r="AZ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Z105" i="4"/>
  <c r="AZ106" i="4"/>
  <c r="AZ107" i="4"/>
  <c r="AZ108" i="4"/>
  <c r="AZ109" i="4"/>
  <c r="AZ110" i="4"/>
  <c r="AZ111" i="4"/>
  <c r="AZ112" i="4"/>
  <c r="AZ113" i="4"/>
  <c r="AZ114" i="4"/>
  <c r="AZ115" i="4"/>
  <c r="AZ116" i="4"/>
  <c r="AZ117" i="4"/>
  <c r="AZ118" i="4"/>
  <c r="AZ119" i="4"/>
  <c r="AZ120" i="4"/>
  <c r="AZ121" i="4"/>
  <c r="AZ122" i="4"/>
  <c r="AZ123" i="4"/>
  <c r="AZ124" i="4"/>
  <c r="AZ125" i="4"/>
  <c r="AZ126" i="4"/>
  <c r="AZ127" i="4"/>
  <c r="AZ128" i="4"/>
  <c r="AZ129" i="4"/>
  <c r="AZ130" i="4"/>
  <c r="AZ131" i="4"/>
  <c r="AZ132" i="4"/>
  <c r="AZ133" i="4"/>
  <c r="AZ134" i="4"/>
  <c r="AZ135" i="4"/>
  <c r="AZ136" i="4"/>
  <c r="AZ137" i="4"/>
  <c r="AZ138" i="4"/>
  <c r="AZ139" i="4"/>
  <c r="AZ140" i="4"/>
  <c r="AZ2" i="4"/>
  <c r="AT141" i="4"/>
  <c r="AA142" i="4"/>
  <c r="AD142" i="4"/>
  <c r="E3" i="8" s="1"/>
  <c r="AE142" i="4"/>
  <c r="F3" i="8" s="1"/>
  <c r="C19" i="8" s="1"/>
  <c r="B15" i="7"/>
  <c r="B11" i="7"/>
  <c r="AB141" i="4"/>
  <c r="AB142" i="4" s="1"/>
  <c r="C3" i="8" s="1"/>
  <c r="D19" i="8" s="1"/>
  <c r="AC141" i="4"/>
  <c r="AC142" i="4" s="1"/>
  <c r="D3" i="8" s="1"/>
  <c r="AD141" i="4"/>
  <c r="B17" i="7" s="1"/>
  <c r="AE141" i="4"/>
  <c r="B18" i="7" s="1"/>
  <c r="AF141" i="4"/>
  <c r="B19" i="7" s="1"/>
  <c r="AL141" i="4"/>
  <c r="AM141" i="4"/>
  <c r="AN141" i="4"/>
  <c r="AO141" i="4"/>
  <c r="AP141" i="4"/>
  <c r="AQ141" i="4"/>
  <c r="AR141" i="4"/>
  <c r="AK141" i="4"/>
  <c r="BA3" i="4"/>
  <c r="BA4" i="4"/>
  <c r="BA5" i="4"/>
  <c r="BA6" i="4"/>
  <c r="BA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6" i="4"/>
  <c r="BA57" i="4"/>
  <c r="BA58" i="4"/>
  <c r="BA59" i="4"/>
  <c r="BA60" i="4"/>
  <c r="BA61" i="4"/>
  <c r="BA62" i="4"/>
  <c r="BA63" i="4"/>
  <c r="BA64" i="4"/>
  <c r="BA65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6" i="4"/>
  <c r="BA87" i="4"/>
  <c r="BA88" i="4"/>
  <c r="BA89" i="4"/>
  <c r="BA90" i="4"/>
  <c r="BA91" i="4"/>
  <c r="BA92" i="4"/>
  <c r="BA93" i="4"/>
  <c r="BA94" i="4"/>
  <c r="BA95" i="4"/>
  <c r="BA96" i="4"/>
  <c r="BA97" i="4"/>
  <c r="BA98" i="4"/>
  <c r="BA99" i="4"/>
  <c r="BA100" i="4"/>
  <c r="BA101" i="4"/>
  <c r="BA102" i="4"/>
  <c r="BA103" i="4"/>
  <c r="BA104" i="4"/>
  <c r="BA105" i="4"/>
  <c r="BA106" i="4"/>
  <c r="BA107" i="4"/>
  <c r="BA108" i="4"/>
  <c r="BA109" i="4"/>
  <c r="BA110" i="4"/>
  <c r="BA111" i="4"/>
  <c r="BA112" i="4"/>
  <c r="BA113" i="4"/>
  <c r="BA114" i="4"/>
  <c r="BA115" i="4"/>
  <c r="BA116" i="4"/>
  <c r="BA117" i="4"/>
  <c r="BA118" i="4"/>
  <c r="BA119" i="4"/>
  <c r="BA120" i="4"/>
  <c r="BA121" i="4"/>
  <c r="BA122" i="4"/>
  <c r="BA123" i="4"/>
  <c r="BA124" i="4"/>
  <c r="BA125" i="4"/>
  <c r="BA126" i="4"/>
  <c r="BA127" i="4"/>
  <c r="BA128" i="4"/>
  <c r="BA129" i="4"/>
  <c r="BA130" i="4"/>
  <c r="BA131" i="4"/>
  <c r="BA132" i="4"/>
  <c r="BA133" i="4"/>
  <c r="BA134" i="4"/>
  <c r="BA135" i="4"/>
  <c r="BA136" i="4"/>
  <c r="BA137" i="4"/>
  <c r="BA138" i="4"/>
  <c r="BA139" i="4"/>
  <c r="BA140" i="4"/>
  <c r="BA2" i="4"/>
  <c r="T141" i="4"/>
  <c r="T142" i="4" s="1"/>
  <c r="D4" i="8" s="1"/>
  <c r="U141" i="4"/>
  <c r="B6" i="7" s="1"/>
  <c r="V141" i="4"/>
  <c r="B7" i="7" s="1"/>
  <c r="W141" i="4"/>
  <c r="B8" i="7" s="1"/>
  <c r="X141" i="4"/>
  <c r="X142" i="4" s="1"/>
  <c r="H4" i="8" s="1"/>
  <c r="F19" i="8" s="1"/>
  <c r="Y141" i="4"/>
  <c r="Y142" i="4" s="1"/>
  <c r="I4" i="8" s="1"/>
  <c r="Z141" i="4"/>
  <c r="Z142" i="4" s="1"/>
  <c r="J4" i="8" s="1"/>
  <c r="S141" i="4"/>
  <c r="B4" i="7" s="1"/>
  <c r="AV141" i="4"/>
  <c r="AW141" i="4"/>
  <c r="AX141" i="4"/>
  <c r="BK141" i="4"/>
  <c r="AH141" i="4"/>
  <c r="AH142" i="4" s="1"/>
  <c r="I3" i="8" s="1"/>
  <c r="AG141" i="4"/>
  <c r="B20" i="7" s="1"/>
  <c r="AI141" i="4"/>
  <c r="AI142" i="4" s="1"/>
  <c r="J3" i="8" s="1"/>
  <c r="C10" i="6"/>
  <c r="BJ3" i="4"/>
  <c r="BJ4" i="4"/>
  <c r="BJ5" i="4"/>
  <c r="BJ6" i="4"/>
  <c r="BJ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2" i="4"/>
  <c r="BI3" i="4"/>
  <c r="BI4" i="4"/>
  <c r="BI5" i="4"/>
  <c r="BI6" i="4"/>
  <c r="BI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I49" i="4"/>
  <c r="BI50" i="4"/>
  <c r="BI51" i="4"/>
  <c r="BI52" i="4"/>
  <c r="BI53" i="4"/>
  <c r="BI54" i="4"/>
  <c r="BI55" i="4"/>
  <c r="BI56" i="4"/>
  <c r="BI57" i="4"/>
  <c r="BI58" i="4"/>
  <c r="BI59" i="4"/>
  <c r="BI60" i="4"/>
  <c r="BI61" i="4"/>
  <c r="BI62" i="4"/>
  <c r="BI63" i="4"/>
  <c r="BI64" i="4"/>
  <c r="BI65" i="4"/>
  <c r="BI66" i="4"/>
  <c r="BI67" i="4"/>
  <c r="BI68" i="4"/>
  <c r="BI69" i="4"/>
  <c r="BI70" i="4"/>
  <c r="BI71" i="4"/>
  <c r="BI72" i="4"/>
  <c r="BI73" i="4"/>
  <c r="BI74" i="4"/>
  <c r="BI75" i="4"/>
  <c r="BI76" i="4"/>
  <c r="BI77" i="4"/>
  <c r="BI78" i="4"/>
  <c r="BI79" i="4"/>
  <c r="BI80" i="4"/>
  <c r="BI81" i="4"/>
  <c r="BI82" i="4"/>
  <c r="BI83" i="4"/>
  <c r="BI84" i="4"/>
  <c r="BI85" i="4"/>
  <c r="BI86" i="4"/>
  <c r="BI87" i="4"/>
  <c r="BI88" i="4"/>
  <c r="BI89" i="4"/>
  <c r="BI90" i="4"/>
  <c r="BI91" i="4"/>
  <c r="BI92" i="4"/>
  <c r="BI93" i="4"/>
  <c r="BI94" i="4"/>
  <c r="BI95" i="4"/>
  <c r="BI96" i="4"/>
  <c r="BI97" i="4"/>
  <c r="BI98" i="4"/>
  <c r="BI99" i="4"/>
  <c r="BI100" i="4"/>
  <c r="BI101" i="4"/>
  <c r="BI102" i="4"/>
  <c r="BI103" i="4"/>
  <c r="BI104" i="4"/>
  <c r="BI105" i="4"/>
  <c r="BI106" i="4"/>
  <c r="BI107" i="4"/>
  <c r="BI108" i="4"/>
  <c r="BI109" i="4"/>
  <c r="BI110" i="4"/>
  <c r="BI111" i="4"/>
  <c r="BI112" i="4"/>
  <c r="BI113" i="4"/>
  <c r="BI114" i="4"/>
  <c r="BI115" i="4"/>
  <c r="BI116" i="4"/>
  <c r="BI117" i="4"/>
  <c r="BI118" i="4"/>
  <c r="BI119" i="4"/>
  <c r="BI120" i="4"/>
  <c r="BI121" i="4"/>
  <c r="BI122" i="4"/>
  <c r="BI123" i="4"/>
  <c r="BI124" i="4"/>
  <c r="BI125" i="4"/>
  <c r="BI126" i="4"/>
  <c r="BI127" i="4"/>
  <c r="BI128" i="4"/>
  <c r="BI129" i="4"/>
  <c r="BI130" i="4"/>
  <c r="BI131" i="4"/>
  <c r="BI132" i="4"/>
  <c r="BI133" i="4"/>
  <c r="BI134" i="4"/>
  <c r="BI135" i="4"/>
  <c r="BI136" i="4"/>
  <c r="BI137" i="4"/>
  <c r="BI138" i="4"/>
  <c r="BI139" i="4"/>
  <c r="BI140" i="4"/>
  <c r="BI2" i="4"/>
  <c r="BH3" i="4"/>
  <c r="BH4" i="4"/>
  <c r="BH5" i="4"/>
  <c r="BH6" i="4"/>
  <c r="BH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H49" i="4"/>
  <c r="BH50" i="4"/>
  <c r="BH51" i="4"/>
  <c r="BH52" i="4"/>
  <c r="BH53" i="4"/>
  <c r="BH54" i="4"/>
  <c r="BH55" i="4"/>
  <c r="BH56" i="4"/>
  <c r="BH57" i="4"/>
  <c r="BH58" i="4"/>
  <c r="BH59" i="4"/>
  <c r="BH60" i="4"/>
  <c r="BH61" i="4"/>
  <c r="BH62" i="4"/>
  <c r="BH63" i="4"/>
  <c r="BH64" i="4"/>
  <c r="BH65" i="4"/>
  <c r="BH66" i="4"/>
  <c r="BH67" i="4"/>
  <c r="BH68" i="4"/>
  <c r="BH69" i="4"/>
  <c r="BH70" i="4"/>
  <c r="BH71" i="4"/>
  <c r="BH72" i="4"/>
  <c r="BH73" i="4"/>
  <c r="BH74" i="4"/>
  <c r="BH75" i="4"/>
  <c r="BH76" i="4"/>
  <c r="BH77" i="4"/>
  <c r="BH78" i="4"/>
  <c r="BH79" i="4"/>
  <c r="BH80" i="4"/>
  <c r="BH81" i="4"/>
  <c r="BH82" i="4"/>
  <c r="BH83" i="4"/>
  <c r="BH84" i="4"/>
  <c r="BH85" i="4"/>
  <c r="BH86" i="4"/>
  <c r="BH87" i="4"/>
  <c r="BH88" i="4"/>
  <c r="BH89" i="4"/>
  <c r="BH90" i="4"/>
  <c r="BH91" i="4"/>
  <c r="BH92" i="4"/>
  <c r="BH93" i="4"/>
  <c r="BH94" i="4"/>
  <c r="BH95" i="4"/>
  <c r="BH96" i="4"/>
  <c r="BH97" i="4"/>
  <c r="BH98" i="4"/>
  <c r="BH99" i="4"/>
  <c r="BH100" i="4"/>
  <c r="BH101" i="4"/>
  <c r="BH102" i="4"/>
  <c r="BH103" i="4"/>
  <c r="BH104" i="4"/>
  <c r="BH105" i="4"/>
  <c r="BH106" i="4"/>
  <c r="BH107" i="4"/>
  <c r="BH108" i="4"/>
  <c r="BH109" i="4"/>
  <c r="BH110" i="4"/>
  <c r="BH111" i="4"/>
  <c r="BH112" i="4"/>
  <c r="BH113" i="4"/>
  <c r="BH114" i="4"/>
  <c r="BH115" i="4"/>
  <c r="BH116" i="4"/>
  <c r="BH117" i="4"/>
  <c r="BH118" i="4"/>
  <c r="BH119" i="4"/>
  <c r="BH120" i="4"/>
  <c r="BH121" i="4"/>
  <c r="BH122" i="4"/>
  <c r="BH123" i="4"/>
  <c r="BH124" i="4"/>
  <c r="BH125" i="4"/>
  <c r="BH126" i="4"/>
  <c r="BH127" i="4"/>
  <c r="BH128" i="4"/>
  <c r="BH129" i="4"/>
  <c r="BH130" i="4"/>
  <c r="BH131" i="4"/>
  <c r="BH132" i="4"/>
  <c r="BH133" i="4"/>
  <c r="BH134" i="4"/>
  <c r="BH135" i="4"/>
  <c r="BH136" i="4"/>
  <c r="BH137" i="4"/>
  <c r="BH138" i="4"/>
  <c r="BH139" i="4"/>
  <c r="BH140" i="4"/>
  <c r="BH2" i="4"/>
  <c r="BG3" i="4"/>
  <c r="BG4" i="4"/>
  <c r="BG5" i="4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83" i="4"/>
  <c r="BG84" i="4"/>
  <c r="BG85" i="4"/>
  <c r="BG86" i="4"/>
  <c r="BG87" i="4"/>
  <c r="BG88" i="4"/>
  <c r="BG89" i="4"/>
  <c r="BG90" i="4"/>
  <c r="BG91" i="4"/>
  <c r="BG92" i="4"/>
  <c r="BG93" i="4"/>
  <c r="BG94" i="4"/>
  <c r="BG95" i="4"/>
  <c r="BG96" i="4"/>
  <c r="BG97" i="4"/>
  <c r="BG98" i="4"/>
  <c r="BG99" i="4"/>
  <c r="BG100" i="4"/>
  <c r="BG101" i="4"/>
  <c r="BG102" i="4"/>
  <c r="BG103" i="4"/>
  <c r="BG104" i="4"/>
  <c r="BG105" i="4"/>
  <c r="BG106" i="4"/>
  <c r="BG107" i="4"/>
  <c r="BG108" i="4"/>
  <c r="BG109" i="4"/>
  <c r="BG110" i="4"/>
  <c r="BG111" i="4"/>
  <c r="BG112" i="4"/>
  <c r="BG113" i="4"/>
  <c r="BG114" i="4"/>
  <c r="BG115" i="4"/>
  <c r="BG116" i="4"/>
  <c r="BG117" i="4"/>
  <c r="BG118" i="4"/>
  <c r="BG119" i="4"/>
  <c r="BG120" i="4"/>
  <c r="BG121" i="4"/>
  <c r="BG122" i="4"/>
  <c r="BG123" i="4"/>
  <c r="BG124" i="4"/>
  <c r="BG125" i="4"/>
  <c r="BG126" i="4"/>
  <c r="BG127" i="4"/>
  <c r="BG128" i="4"/>
  <c r="BG129" i="4"/>
  <c r="BG130" i="4"/>
  <c r="BG131" i="4"/>
  <c r="BG132" i="4"/>
  <c r="BG133" i="4"/>
  <c r="BG134" i="4"/>
  <c r="BG135" i="4"/>
  <c r="BG136" i="4"/>
  <c r="BG137" i="4"/>
  <c r="BG138" i="4"/>
  <c r="BG139" i="4"/>
  <c r="BG140" i="4"/>
  <c r="BG2" i="4"/>
  <c r="BF3" i="4"/>
  <c r="BF4" i="4"/>
  <c r="BF5" i="4"/>
  <c r="BF6" i="4"/>
  <c r="BF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F49" i="4"/>
  <c r="BF50" i="4"/>
  <c r="BF51" i="4"/>
  <c r="BF52" i="4"/>
  <c r="BF53" i="4"/>
  <c r="BF54" i="4"/>
  <c r="BF55" i="4"/>
  <c r="BF56" i="4"/>
  <c r="BF57" i="4"/>
  <c r="BF58" i="4"/>
  <c r="BF59" i="4"/>
  <c r="BF60" i="4"/>
  <c r="BF61" i="4"/>
  <c r="BF62" i="4"/>
  <c r="BF63" i="4"/>
  <c r="BF64" i="4"/>
  <c r="BF65" i="4"/>
  <c r="BF66" i="4"/>
  <c r="BF67" i="4"/>
  <c r="BF68" i="4"/>
  <c r="BF69" i="4"/>
  <c r="BF70" i="4"/>
  <c r="BF71" i="4"/>
  <c r="BF72" i="4"/>
  <c r="BF73" i="4"/>
  <c r="BF74" i="4"/>
  <c r="BF75" i="4"/>
  <c r="BF76" i="4"/>
  <c r="BF77" i="4"/>
  <c r="BF78" i="4"/>
  <c r="BF79" i="4"/>
  <c r="BF80" i="4"/>
  <c r="BF81" i="4"/>
  <c r="BF82" i="4"/>
  <c r="BF83" i="4"/>
  <c r="BF84" i="4"/>
  <c r="BF85" i="4"/>
  <c r="BF86" i="4"/>
  <c r="BF87" i="4"/>
  <c r="BF88" i="4"/>
  <c r="BF89" i="4"/>
  <c r="BF90" i="4"/>
  <c r="BF91" i="4"/>
  <c r="BF92" i="4"/>
  <c r="BF93" i="4"/>
  <c r="BF94" i="4"/>
  <c r="BF95" i="4"/>
  <c r="BF96" i="4"/>
  <c r="BF97" i="4"/>
  <c r="BF98" i="4"/>
  <c r="BF99" i="4"/>
  <c r="BF100" i="4"/>
  <c r="BF101" i="4"/>
  <c r="BF102" i="4"/>
  <c r="BF103" i="4"/>
  <c r="BF104" i="4"/>
  <c r="BF105" i="4"/>
  <c r="BF106" i="4"/>
  <c r="BF107" i="4"/>
  <c r="BF108" i="4"/>
  <c r="BF109" i="4"/>
  <c r="BF110" i="4"/>
  <c r="BF111" i="4"/>
  <c r="BF112" i="4"/>
  <c r="BF113" i="4"/>
  <c r="BF114" i="4"/>
  <c r="BF115" i="4"/>
  <c r="BF116" i="4"/>
  <c r="BF117" i="4"/>
  <c r="BF118" i="4"/>
  <c r="BF119" i="4"/>
  <c r="BF120" i="4"/>
  <c r="BF121" i="4"/>
  <c r="BF122" i="4"/>
  <c r="BF123" i="4"/>
  <c r="BF124" i="4"/>
  <c r="BF125" i="4"/>
  <c r="BF126" i="4"/>
  <c r="BF127" i="4"/>
  <c r="BF128" i="4"/>
  <c r="BF129" i="4"/>
  <c r="BF130" i="4"/>
  <c r="BF131" i="4"/>
  <c r="BF132" i="4"/>
  <c r="BF133" i="4"/>
  <c r="BF134" i="4"/>
  <c r="BF135" i="4"/>
  <c r="BF136" i="4"/>
  <c r="BF137" i="4"/>
  <c r="BF138" i="4"/>
  <c r="BF139" i="4"/>
  <c r="BF140" i="4"/>
  <c r="BF2" i="4"/>
  <c r="BE3" i="4"/>
  <c r="BE4" i="4"/>
  <c r="BE5" i="4"/>
  <c r="BE6" i="4"/>
  <c r="BE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6" i="4"/>
  <c r="BE57" i="4"/>
  <c r="BE58" i="4"/>
  <c r="BE59" i="4"/>
  <c r="BE60" i="4"/>
  <c r="BE61" i="4"/>
  <c r="BE62" i="4"/>
  <c r="BE63" i="4"/>
  <c r="BE64" i="4"/>
  <c r="BE65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6" i="4"/>
  <c r="BE87" i="4"/>
  <c r="BE88" i="4"/>
  <c r="BE89" i="4"/>
  <c r="BE90" i="4"/>
  <c r="BE91" i="4"/>
  <c r="BE92" i="4"/>
  <c r="BE93" i="4"/>
  <c r="BE94" i="4"/>
  <c r="BE95" i="4"/>
  <c r="BE96" i="4"/>
  <c r="BE97" i="4"/>
  <c r="BE98" i="4"/>
  <c r="BE99" i="4"/>
  <c r="BE100" i="4"/>
  <c r="BE101" i="4"/>
  <c r="BE102" i="4"/>
  <c r="BE103" i="4"/>
  <c r="BE104" i="4"/>
  <c r="BE105" i="4"/>
  <c r="BE106" i="4"/>
  <c r="BE107" i="4"/>
  <c r="BE108" i="4"/>
  <c r="BE109" i="4"/>
  <c r="BE110" i="4"/>
  <c r="BE111" i="4"/>
  <c r="BE112" i="4"/>
  <c r="BE113" i="4"/>
  <c r="BE114" i="4"/>
  <c r="BE115" i="4"/>
  <c r="BE116" i="4"/>
  <c r="BE117" i="4"/>
  <c r="BE118" i="4"/>
  <c r="BE119" i="4"/>
  <c r="BE120" i="4"/>
  <c r="BE121" i="4"/>
  <c r="BE122" i="4"/>
  <c r="BE123" i="4"/>
  <c r="BE124" i="4"/>
  <c r="BE125" i="4"/>
  <c r="BE126" i="4"/>
  <c r="BE127" i="4"/>
  <c r="BE128" i="4"/>
  <c r="BE129" i="4"/>
  <c r="BE130" i="4"/>
  <c r="BE131" i="4"/>
  <c r="BE132" i="4"/>
  <c r="BE133" i="4"/>
  <c r="BE134" i="4"/>
  <c r="BE135" i="4"/>
  <c r="BE136" i="4"/>
  <c r="BE137" i="4"/>
  <c r="BE138" i="4"/>
  <c r="BE139" i="4"/>
  <c r="BE140" i="4"/>
  <c r="BE2" i="4"/>
  <c r="BD3" i="4"/>
  <c r="BD4" i="4"/>
  <c r="BD5" i="4"/>
  <c r="BD6" i="4"/>
  <c r="BD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6" i="4"/>
  <c r="BD57" i="4"/>
  <c r="BD58" i="4"/>
  <c r="BD59" i="4"/>
  <c r="BD60" i="4"/>
  <c r="BD61" i="4"/>
  <c r="BD62" i="4"/>
  <c r="BD63" i="4"/>
  <c r="BD64" i="4"/>
  <c r="BD65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6" i="4"/>
  <c r="BD87" i="4"/>
  <c r="BD88" i="4"/>
  <c r="BD89" i="4"/>
  <c r="BD90" i="4"/>
  <c r="BD91" i="4"/>
  <c r="BD92" i="4"/>
  <c r="BD93" i="4"/>
  <c r="BD94" i="4"/>
  <c r="BD95" i="4"/>
  <c r="BD96" i="4"/>
  <c r="BD97" i="4"/>
  <c r="BD98" i="4"/>
  <c r="BD99" i="4"/>
  <c r="BD100" i="4"/>
  <c r="BD101" i="4"/>
  <c r="BD102" i="4"/>
  <c r="BD103" i="4"/>
  <c r="BD104" i="4"/>
  <c r="BD105" i="4"/>
  <c r="BD106" i="4"/>
  <c r="BD107" i="4"/>
  <c r="BD108" i="4"/>
  <c r="BD109" i="4"/>
  <c r="BD110" i="4"/>
  <c r="BD111" i="4"/>
  <c r="BD112" i="4"/>
  <c r="BD113" i="4"/>
  <c r="BD114" i="4"/>
  <c r="BD115" i="4"/>
  <c r="BD116" i="4"/>
  <c r="BD117" i="4"/>
  <c r="BD118" i="4"/>
  <c r="BD119" i="4"/>
  <c r="BD120" i="4"/>
  <c r="BD121" i="4"/>
  <c r="BD122" i="4"/>
  <c r="BD123" i="4"/>
  <c r="BD124" i="4"/>
  <c r="BD125" i="4"/>
  <c r="BD126" i="4"/>
  <c r="BD127" i="4"/>
  <c r="BD128" i="4"/>
  <c r="BD129" i="4"/>
  <c r="BD130" i="4"/>
  <c r="BD131" i="4"/>
  <c r="BD132" i="4"/>
  <c r="BD133" i="4"/>
  <c r="BD134" i="4"/>
  <c r="BD135" i="4"/>
  <c r="BD136" i="4"/>
  <c r="BD137" i="4"/>
  <c r="BD138" i="4"/>
  <c r="BD139" i="4"/>
  <c r="BD140" i="4"/>
  <c r="BD2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6" i="4"/>
  <c r="BC57" i="4"/>
  <c r="BC58" i="4"/>
  <c r="BC59" i="4"/>
  <c r="BC60" i="4"/>
  <c r="BC61" i="4"/>
  <c r="BC62" i="4"/>
  <c r="BC63" i="4"/>
  <c r="BC64" i="4"/>
  <c r="BC65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6" i="4"/>
  <c r="BC87" i="4"/>
  <c r="BC88" i="4"/>
  <c r="BC89" i="4"/>
  <c r="BC90" i="4"/>
  <c r="BC91" i="4"/>
  <c r="BC92" i="4"/>
  <c r="BC93" i="4"/>
  <c r="BC94" i="4"/>
  <c r="BC95" i="4"/>
  <c r="BC96" i="4"/>
  <c r="BC97" i="4"/>
  <c r="BC98" i="4"/>
  <c r="BC99" i="4"/>
  <c r="BC100" i="4"/>
  <c r="BC101" i="4"/>
  <c r="BC102" i="4"/>
  <c r="BC103" i="4"/>
  <c r="BC104" i="4"/>
  <c r="BC105" i="4"/>
  <c r="BC106" i="4"/>
  <c r="BC107" i="4"/>
  <c r="BC108" i="4"/>
  <c r="BC109" i="4"/>
  <c r="BC110" i="4"/>
  <c r="BC111" i="4"/>
  <c r="BC112" i="4"/>
  <c r="BC113" i="4"/>
  <c r="BC114" i="4"/>
  <c r="BC115" i="4"/>
  <c r="BC116" i="4"/>
  <c r="BC117" i="4"/>
  <c r="BC118" i="4"/>
  <c r="BC119" i="4"/>
  <c r="BC120" i="4"/>
  <c r="BC121" i="4"/>
  <c r="BC122" i="4"/>
  <c r="BC123" i="4"/>
  <c r="BC124" i="4"/>
  <c r="BC125" i="4"/>
  <c r="BC126" i="4"/>
  <c r="BC127" i="4"/>
  <c r="BC128" i="4"/>
  <c r="BC129" i="4"/>
  <c r="BC130" i="4"/>
  <c r="BC131" i="4"/>
  <c r="BC132" i="4"/>
  <c r="BC133" i="4"/>
  <c r="BC134" i="4"/>
  <c r="BC135" i="4"/>
  <c r="BC136" i="4"/>
  <c r="BC137" i="4"/>
  <c r="BC138" i="4"/>
  <c r="BC139" i="4"/>
  <c r="BC140" i="4"/>
  <c r="BC6" i="4"/>
  <c r="BC7" i="4"/>
  <c r="BC8" i="4"/>
  <c r="BC9" i="4"/>
  <c r="BC10" i="4"/>
  <c r="BB140" i="4"/>
  <c r="AY140" i="4"/>
  <c r="BL140" i="4" s="1"/>
  <c r="BB139" i="4"/>
  <c r="AY139" i="4"/>
  <c r="BL139" i="4" s="1"/>
  <c r="BB138" i="4"/>
  <c r="AY138" i="4"/>
  <c r="BL138" i="4" s="1"/>
  <c r="BB137" i="4"/>
  <c r="AY137" i="4"/>
  <c r="BL137" i="4" s="1"/>
  <c r="BB136" i="4"/>
  <c r="AY136" i="4"/>
  <c r="BL136" i="4" s="1"/>
  <c r="BB135" i="4"/>
  <c r="AY135" i="4"/>
  <c r="BL135" i="4" s="1"/>
  <c r="BB134" i="4"/>
  <c r="AY134" i="4"/>
  <c r="BL134" i="4" s="1"/>
  <c r="BB133" i="4"/>
  <c r="AY133" i="4"/>
  <c r="BL133" i="4" s="1"/>
  <c r="BB132" i="4"/>
  <c r="AY132" i="4"/>
  <c r="BL132" i="4" s="1"/>
  <c r="BB131" i="4"/>
  <c r="AY131" i="4"/>
  <c r="BL131" i="4" s="1"/>
  <c r="BB130" i="4"/>
  <c r="AY130" i="4"/>
  <c r="BL130" i="4" s="1"/>
  <c r="BB129" i="4"/>
  <c r="AY129" i="4"/>
  <c r="BL129" i="4" s="1"/>
  <c r="BB128" i="4"/>
  <c r="AY128" i="4"/>
  <c r="BL128" i="4" s="1"/>
  <c r="BB127" i="4"/>
  <c r="AY127" i="4"/>
  <c r="BL127" i="4" s="1"/>
  <c r="BB126" i="4"/>
  <c r="AY126" i="4"/>
  <c r="BB125" i="4"/>
  <c r="AY125" i="4"/>
  <c r="BB124" i="4"/>
  <c r="AY124" i="4"/>
  <c r="BL124" i="4" s="1"/>
  <c r="BB123" i="4"/>
  <c r="AY123" i="4"/>
  <c r="BL123" i="4" s="1"/>
  <c r="BB122" i="4"/>
  <c r="AY122" i="4"/>
  <c r="BB121" i="4"/>
  <c r="AY121" i="4"/>
  <c r="BB120" i="4"/>
  <c r="AY120" i="4"/>
  <c r="BL120" i="4" s="1"/>
  <c r="BB119" i="4"/>
  <c r="AY119" i="4"/>
  <c r="BL119" i="4" s="1"/>
  <c r="BB118" i="4"/>
  <c r="AY118" i="4"/>
  <c r="BL118" i="4" s="1"/>
  <c r="BB117" i="4"/>
  <c r="AY117" i="4"/>
  <c r="BL117" i="4" s="1"/>
  <c r="BB116" i="4"/>
  <c r="AY116" i="4"/>
  <c r="BL116" i="4" s="1"/>
  <c r="BB115" i="4"/>
  <c r="AY115" i="4"/>
  <c r="BL115" i="4" s="1"/>
  <c r="BB114" i="4"/>
  <c r="AY114" i="4"/>
  <c r="BL114" i="4" s="1"/>
  <c r="BB113" i="4"/>
  <c r="AY113" i="4"/>
  <c r="BL113" i="4" s="1"/>
  <c r="BB112" i="4"/>
  <c r="AY112" i="4"/>
  <c r="BL112" i="4" s="1"/>
  <c r="BB111" i="4"/>
  <c r="AY111" i="4"/>
  <c r="BL111" i="4" s="1"/>
  <c r="BB110" i="4"/>
  <c r="AY110" i="4"/>
  <c r="BL110" i="4" s="1"/>
  <c r="BB109" i="4"/>
  <c r="AY109" i="4"/>
  <c r="BL109" i="4" s="1"/>
  <c r="BB108" i="4"/>
  <c r="AY108" i="4"/>
  <c r="BL108" i="4" s="1"/>
  <c r="BB107" i="4"/>
  <c r="AY107" i="4"/>
  <c r="BL107" i="4" s="1"/>
  <c r="BB106" i="4"/>
  <c r="AY106" i="4"/>
  <c r="BB105" i="4"/>
  <c r="AY105" i="4"/>
  <c r="BB104" i="4"/>
  <c r="AY104" i="4"/>
  <c r="BL104" i="4" s="1"/>
  <c r="BB103" i="4"/>
  <c r="AY103" i="4"/>
  <c r="BL103" i="4" s="1"/>
  <c r="BB102" i="4"/>
  <c r="AY102" i="4"/>
  <c r="BB101" i="4"/>
  <c r="AY101" i="4"/>
  <c r="BB100" i="4"/>
  <c r="AY100" i="4"/>
  <c r="BL100" i="4" s="1"/>
  <c r="BB99" i="4"/>
  <c r="AY99" i="4"/>
  <c r="BL99" i="4" s="1"/>
  <c r="BB98" i="4"/>
  <c r="AY98" i="4"/>
  <c r="BL98" i="4" s="1"/>
  <c r="BB97" i="4"/>
  <c r="AY97" i="4"/>
  <c r="BL97" i="4" s="1"/>
  <c r="BB96" i="4"/>
  <c r="AY96" i="4"/>
  <c r="BL96" i="4" s="1"/>
  <c r="BB95" i="4"/>
  <c r="AY95" i="4"/>
  <c r="BL95" i="4" s="1"/>
  <c r="BB94" i="4"/>
  <c r="AY94" i="4"/>
  <c r="BL94" i="4" s="1"/>
  <c r="BB93" i="4"/>
  <c r="AY93" i="4"/>
  <c r="BL93" i="4" s="1"/>
  <c r="BB92" i="4"/>
  <c r="AY92" i="4"/>
  <c r="BL92" i="4" s="1"/>
  <c r="BB91" i="4"/>
  <c r="AY91" i="4"/>
  <c r="BL91" i="4" s="1"/>
  <c r="BB90" i="4"/>
  <c r="AY90" i="4"/>
  <c r="BL90" i="4" s="1"/>
  <c r="BB89" i="4"/>
  <c r="AY89" i="4"/>
  <c r="BL89" i="4" s="1"/>
  <c r="BB88" i="4"/>
  <c r="AY88" i="4"/>
  <c r="BL88" i="4" s="1"/>
  <c r="BB87" i="4"/>
  <c r="AY87" i="4"/>
  <c r="BL87" i="4" s="1"/>
  <c r="BB86" i="4"/>
  <c r="AY86" i="4"/>
  <c r="BB85" i="4"/>
  <c r="AY85" i="4"/>
  <c r="BB84" i="4"/>
  <c r="AY84" i="4"/>
  <c r="BL84" i="4" s="1"/>
  <c r="BB83" i="4"/>
  <c r="AY83" i="4"/>
  <c r="BL83" i="4" s="1"/>
  <c r="BB82" i="4"/>
  <c r="AY82" i="4"/>
  <c r="BB81" i="4"/>
  <c r="AY81" i="4"/>
  <c r="BB80" i="4"/>
  <c r="AY80" i="4"/>
  <c r="BL80" i="4" s="1"/>
  <c r="BB79" i="4"/>
  <c r="AY79" i="4"/>
  <c r="BL79" i="4" s="1"/>
  <c r="BB78" i="4"/>
  <c r="AY78" i="4"/>
  <c r="BL78" i="4" s="1"/>
  <c r="BB77" i="4"/>
  <c r="AY77" i="4"/>
  <c r="BL77" i="4" s="1"/>
  <c r="BB76" i="4"/>
  <c r="AY76" i="4"/>
  <c r="BL76" i="4" s="1"/>
  <c r="BB75" i="4"/>
  <c r="AY75" i="4"/>
  <c r="BL75" i="4" s="1"/>
  <c r="BB74" i="4"/>
  <c r="AY74" i="4"/>
  <c r="BL74" i="4" s="1"/>
  <c r="BB73" i="4"/>
  <c r="AY73" i="4"/>
  <c r="BL73" i="4" s="1"/>
  <c r="BB72" i="4"/>
  <c r="AY72" i="4"/>
  <c r="BL72" i="4" s="1"/>
  <c r="BB71" i="4"/>
  <c r="AY71" i="4"/>
  <c r="BL71" i="4" s="1"/>
  <c r="BB70" i="4"/>
  <c r="AY70" i="4"/>
  <c r="BL70" i="4" s="1"/>
  <c r="BB69" i="4"/>
  <c r="AY69" i="4"/>
  <c r="BL69" i="4" s="1"/>
  <c r="BB68" i="4"/>
  <c r="AY68" i="4"/>
  <c r="BL68" i="4" s="1"/>
  <c r="BB67" i="4"/>
  <c r="AY67" i="4"/>
  <c r="BL67" i="4" s="1"/>
  <c r="BB66" i="4"/>
  <c r="AY66" i="4"/>
  <c r="BB65" i="4"/>
  <c r="AY65" i="4"/>
  <c r="BB64" i="4"/>
  <c r="AY64" i="4"/>
  <c r="BL64" i="4" s="1"/>
  <c r="BB63" i="4"/>
  <c r="AY63" i="4"/>
  <c r="BL63" i="4" s="1"/>
  <c r="BB62" i="4"/>
  <c r="AY62" i="4"/>
  <c r="BB61" i="4"/>
  <c r="AY61" i="4"/>
  <c r="BB60" i="4"/>
  <c r="AY60" i="4"/>
  <c r="BL60" i="4" s="1"/>
  <c r="BB59" i="4"/>
  <c r="AY59" i="4"/>
  <c r="BL59" i="4" s="1"/>
  <c r="BB58" i="4"/>
  <c r="AY58" i="4"/>
  <c r="BL58" i="4" s="1"/>
  <c r="BB57" i="4"/>
  <c r="AY57" i="4"/>
  <c r="BL57" i="4" s="1"/>
  <c r="BB56" i="4"/>
  <c r="AY56" i="4"/>
  <c r="BL56" i="4" s="1"/>
  <c r="BB55" i="4"/>
  <c r="AY55" i="4"/>
  <c r="BL55" i="4" s="1"/>
  <c r="BB54" i="4"/>
  <c r="AY54" i="4"/>
  <c r="BL54" i="4" s="1"/>
  <c r="BB53" i="4"/>
  <c r="AY53" i="4"/>
  <c r="BL53" i="4" s="1"/>
  <c r="BB52" i="4"/>
  <c r="AY52" i="4"/>
  <c r="BL52" i="4" s="1"/>
  <c r="BB51" i="4"/>
  <c r="AY51" i="4"/>
  <c r="BL51" i="4" s="1"/>
  <c r="BB50" i="4"/>
  <c r="AY50" i="4"/>
  <c r="BL50" i="4" s="1"/>
  <c r="BB49" i="4"/>
  <c r="AY49" i="4"/>
  <c r="BL49" i="4" s="1"/>
  <c r="BB48" i="4"/>
  <c r="AY48" i="4"/>
  <c r="BL48" i="4" s="1"/>
  <c r="BB47" i="4"/>
  <c r="AY47" i="4"/>
  <c r="BL47" i="4" s="1"/>
  <c r="BB46" i="4"/>
  <c r="AY46" i="4"/>
  <c r="BB45" i="4"/>
  <c r="AY45" i="4"/>
  <c r="BB44" i="4"/>
  <c r="AY44" i="4"/>
  <c r="BL44" i="4" s="1"/>
  <c r="BB43" i="4"/>
  <c r="AY43" i="4"/>
  <c r="BL43" i="4" s="1"/>
  <c r="BB42" i="4"/>
  <c r="AY42" i="4"/>
  <c r="BB41" i="4"/>
  <c r="AY41" i="4"/>
  <c r="BB40" i="4"/>
  <c r="AY40" i="4"/>
  <c r="BL40" i="4" s="1"/>
  <c r="BB39" i="4"/>
  <c r="AY39" i="4"/>
  <c r="BL39" i="4" s="1"/>
  <c r="BB38" i="4"/>
  <c r="AY38" i="4"/>
  <c r="BL38" i="4" s="1"/>
  <c r="BB37" i="4"/>
  <c r="AY37" i="4"/>
  <c r="BL37" i="4" s="1"/>
  <c r="BB36" i="4"/>
  <c r="AY36" i="4"/>
  <c r="BL36" i="4" s="1"/>
  <c r="BB35" i="4"/>
  <c r="AY35" i="4"/>
  <c r="BL35" i="4" s="1"/>
  <c r="BB34" i="4"/>
  <c r="AY34" i="4"/>
  <c r="BL34" i="4" s="1"/>
  <c r="BB33" i="4"/>
  <c r="AY33" i="4"/>
  <c r="BL33" i="4" s="1"/>
  <c r="BB32" i="4"/>
  <c r="AY32" i="4"/>
  <c r="BL32" i="4" s="1"/>
  <c r="BB31" i="4"/>
  <c r="AY31" i="4"/>
  <c r="BL31" i="4" s="1"/>
  <c r="BB30" i="4"/>
  <c r="AY30" i="4"/>
  <c r="BL30" i="4" s="1"/>
  <c r="BB29" i="4"/>
  <c r="AY29" i="4"/>
  <c r="BL29" i="4" s="1"/>
  <c r="BB28" i="4"/>
  <c r="AY28" i="4"/>
  <c r="BL28" i="4" s="1"/>
  <c r="BB27" i="4"/>
  <c r="AY27" i="4"/>
  <c r="BL27" i="4" s="1"/>
  <c r="BB26" i="4"/>
  <c r="AY26" i="4"/>
  <c r="BB25" i="4"/>
  <c r="AY25" i="4"/>
  <c r="BB24" i="4"/>
  <c r="AY24" i="4"/>
  <c r="BL24" i="4" s="1"/>
  <c r="BB23" i="4"/>
  <c r="AY23" i="4"/>
  <c r="BL23" i="4" s="1"/>
  <c r="BB22" i="4"/>
  <c r="AY22" i="4"/>
  <c r="BB21" i="4"/>
  <c r="AY21" i="4"/>
  <c r="BB20" i="4"/>
  <c r="AY20" i="4"/>
  <c r="BL20" i="4" s="1"/>
  <c r="BB19" i="4"/>
  <c r="AY19" i="4"/>
  <c r="BL19" i="4" s="1"/>
  <c r="BB18" i="4"/>
  <c r="AY18" i="4"/>
  <c r="BL18" i="4" s="1"/>
  <c r="BB17" i="4"/>
  <c r="AY17" i="4"/>
  <c r="BL17" i="4" s="1"/>
  <c r="BB16" i="4"/>
  <c r="AY16" i="4"/>
  <c r="BL16" i="4" s="1"/>
  <c r="BB15" i="4"/>
  <c r="AY15" i="4"/>
  <c r="BL15" i="4" s="1"/>
  <c r="BB14" i="4"/>
  <c r="AY14" i="4"/>
  <c r="BL14" i="4" s="1"/>
  <c r="BB13" i="4"/>
  <c r="AY13" i="4"/>
  <c r="BL13" i="4" s="1"/>
  <c r="BB12" i="4"/>
  <c r="AY12" i="4"/>
  <c r="BL12" i="4" s="1"/>
  <c r="BB11" i="4"/>
  <c r="AY11" i="4"/>
  <c r="BL11" i="4" s="1"/>
  <c r="BB10" i="4"/>
  <c r="AY10" i="4"/>
  <c r="BL10" i="4" s="1"/>
  <c r="BB9" i="4"/>
  <c r="AY9" i="4"/>
  <c r="BL9" i="4" s="1"/>
  <c r="BB8" i="4"/>
  <c r="AY8" i="4"/>
  <c r="BL8" i="4" s="1"/>
  <c r="BB7" i="4"/>
  <c r="AY7" i="4"/>
  <c r="BL7" i="4" s="1"/>
  <c r="BB6" i="4"/>
  <c r="AY6" i="4"/>
  <c r="AM2" i="1"/>
  <c r="AM3" i="1"/>
  <c r="AM4" i="1"/>
  <c r="AM5" i="1"/>
  <c r="AM6" i="1"/>
  <c r="AM7" i="1"/>
  <c r="AM138" i="1"/>
  <c r="AM8" i="1"/>
  <c r="AM124" i="1"/>
  <c r="AM9" i="1"/>
  <c r="AM10" i="1"/>
  <c r="AM11" i="1"/>
  <c r="AM12" i="1"/>
  <c r="AM13" i="1"/>
  <c r="AM14" i="1"/>
  <c r="AM15" i="1"/>
  <c r="AM16" i="1"/>
  <c r="AM17" i="1"/>
  <c r="AM18" i="1"/>
  <c r="AM19" i="1"/>
  <c r="AM125" i="1"/>
  <c r="AM20" i="1"/>
  <c r="AM21" i="1"/>
  <c r="AM22" i="1"/>
  <c r="AM126" i="1"/>
  <c r="AM23" i="1"/>
  <c r="AM24" i="1"/>
  <c r="AM25" i="1"/>
  <c r="AM127" i="1"/>
  <c r="AM26" i="1"/>
  <c r="AM27" i="1"/>
  <c r="AM28" i="1"/>
  <c r="AM128" i="1"/>
  <c r="AM129" i="1"/>
  <c r="AM140" i="1"/>
  <c r="AM29" i="1"/>
  <c r="AM30" i="1"/>
  <c r="AM130" i="1"/>
  <c r="AM31" i="1"/>
  <c r="AM32" i="1"/>
  <c r="AM33" i="1"/>
  <c r="AM131" i="1"/>
  <c r="AM34" i="1"/>
  <c r="AM35" i="1"/>
  <c r="AM36" i="1"/>
  <c r="AM37" i="1"/>
  <c r="AM38" i="1"/>
  <c r="AM39" i="1"/>
  <c r="AM40" i="1"/>
  <c r="AM41" i="1"/>
  <c r="AM42" i="1"/>
  <c r="AM43" i="1"/>
  <c r="AM132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133" i="1"/>
  <c r="AM59" i="1"/>
  <c r="AM60" i="1"/>
  <c r="AM61" i="1"/>
  <c r="AM62" i="1"/>
  <c r="AM63" i="1"/>
  <c r="AM134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135" i="1"/>
  <c r="AM85" i="1"/>
  <c r="AM86" i="1"/>
  <c r="AM136" i="1"/>
  <c r="AM87" i="1"/>
  <c r="AM88" i="1"/>
  <c r="AM89" i="1"/>
  <c r="AM90" i="1"/>
  <c r="AM91" i="1"/>
  <c r="AM92" i="1"/>
  <c r="AM93" i="1"/>
  <c r="AM139" i="1"/>
  <c r="AM94" i="1"/>
  <c r="AM137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L2" i="1"/>
  <c r="AL3" i="1"/>
  <c r="AL4" i="1"/>
  <c r="AL5" i="1"/>
  <c r="AL6" i="1"/>
  <c r="AL7" i="1"/>
  <c r="AL138" i="1"/>
  <c r="AL8" i="1"/>
  <c r="AL124" i="1"/>
  <c r="AL9" i="1"/>
  <c r="AL10" i="1"/>
  <c r="AL11" i="1"/>
  <c r="AL12" i="1"/>
  <c r="AL13" i="1"/>
  <c r="AL14" i="1"/>
  <c r="AL15" i="1"/>
  <c r="AL16" i="1"/>
  <c r="AL17" i="1"/>
  <c r="AL18" i="1"/>
  <c r="AL19" i="1"/>
  <c r="AL125" i="1"/>
  <c r="AL20" i="1"/>
  <c r="AL21" i="1"/>
  <c r="AL22" i="1"/>
  <c r="AL126" i="1"/>
  <c r="AL23" i="1"/>
  <c r="AL24" i="1"/>
  <c r="AL25" i="1"/>
  <c r="AL127" i="1"/>
  <c r="AL26" i="1"/>
  <c r="AL27" i="1"/>
  <c r="AL28" i="1"/>
  <c r="AL128" i="1"/>
  <c r="AL129" i="1"/>
  <c r="AL140" i="1"/>
  <c r="AL29" i="1"/>
  <c r="AL30" i="1"/>
  <c r="AL130" i="1"/>
  <c r="AL31" i="1"/>
  <c r="AL32" i="1"/>
  <c r="AL33" i="1"/>
  <c r="AL131" i="1"/>
  <c r="AL34" i="1"/>
  <c r="AL35" i="1"/>
  <c r="AL36" i="1"/>
  <c r="AL37" i="1"/>
  <c r="AL38" i="1"/>
  <c r="AL39" i="1"/>
  <c r="AL40" i="1"/>
  <c r="AL41" i="1"/>
  <c r="AL42" i="1"/>
  <c r="AL43" i="1"/>
  <c r="AL132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133" i="1"/>
  <c r="AL59" i="1"/>
  <c r="AL60" i="1"/>
  <c r="AL61" i="1"/>
  <c r="AL62" i="1"/>
  <c r="AL63" i="1"/>
  <c r="AL134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135" i="1"/>
  <c r="AL85" i="1"/>
  <c r="AL86" i="1"/>
  <c r="AL136" i="1"/>
  <c r="AL87" i="1"/>
  <c r="AL88" i="1"/>
  <c r="AL89" i="1"/>
  <c r="AL90" i="1"/>
  <c r="AL91" i="1"/>
  <c r="AL92" i="1"/>
  <c r="AL93" i="1"/>
  <c r="AL139" i="1"/>
  <c r="AL94" i="1"/>
  <c r="AL137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K2" i="1"/>
  <c r="AK3" i="1"/>
  <c r="AK4" i="1"/>
  <c r="AK5" i="1"/>
  <c r="AK6" i="1"/>
  <c r="AK7" i="1"/>
  <c r="AK138" i="1"/>
  <c r="AK8" i="1"/>
  <c r="AK124" i="1"/>
  <c r="AK9" i="1"/>
  <c r="AK10" i="1"/>
  <c r="AK11" i="1"/>
  <c r="AK12" i="1"/>
  <c r="AK13" i="1"/>
  <c r="AK14" i="1"/>
  <c r="AK15" i="1"/>
  <c r="AK16" i="1"/>
  <c r="AK17" i="1"/>
  <c r="AK18" i="1"/>
  <c r="AK19" i="1"/>
  <c r="AK125" i="1"/>
  <c r="AK20" i="1"/>
  <c r="AK21" i="1"/>
  <c r="AK22" i="1"/>
  <c r="AK126" i="1"/>
  <c r="AK23" i="1"/>
  <c r="AK24" i="1"/>
  <c r="AK25" i="1"/>
  <c r="AK127" i="1"/>
  <c r="AK26" i="1"/>
  <c r="AK27" i="1"/>
  <c r="AK28" i="1"/>
  <c r="AK128" i="1"/>
  <c r="AK129" i="1"/>
  <c r="AK140" i="1"/>
  <c r="AK29" i="1"/>
  <c r="AK30" i="1"/>
  <c r="AK130" i="1"/>
  <c r="AK31" i="1"/>
  <c r="AK32" i="1"/>
  <c r="AK33" i="1"/>
  <c r="AK131" i="1"/>
  <c r="AK34" i="1"/>
  <c r="AK35" i="1"/>
  <c r="AK36" i="1"/>
  <c r="AK37" i="1"/>
  <c r="AK38" i="1"/>
  <c r="AK39" i="1"/>
  <c r="AK40" i="1"/>
  <c r="AK41" i="1"/>
  <c r="AK42" i="1"/>
  <c r="AK43" i="1"/>
  <c r="AK132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133" i="1"/>
  <c r="AK59" i="1"/>
  <c r="AK60" i="1"/>
  <c r="AK61" i="1"/>
  <c r="AK62" i="1"/>
  <c r="AK63" i="1"/>
  <c r="AK134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135" i="1"/>
  <c r="AK85" i="1"/>
  <c r="AK86" i="1"/>
  <c r="AK136" i="1"/>
  <c r="AK87" i="1"/>
  <c r="AK88" i="1"/>
  <c r="AK89" i="1"/>
  <c r="AK90" i="1"/>
  <c r="AK91" i="1"/>
  <c r="AK92" i="1"/>
  <c r="AK93" i="1"/>
  <c r="AK139" i="1"/>
  <c r="AK94" i="1"/>
  <c r="AK137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N53" i="1"/>
  <c r="AN83" i="1"/>
  <c r="AN71" i="1"/>
  <c r="AN54" i="1"/>
  <c r="AN72" i="1"/>
  <c r="AN138" i="1"/>
  <c r="AN8" i="1"/>
  <c r="AN84" i="1"/>
  <c r="AN55" i="1"/>
  <c r="AN124" i="1"/>
  <c r="AN6" i="1"/>
  <c r="AN56" i="1"/>
  <c r="AN57" i="1"/>
  <c r="AN9" i="1"/>
  <c r="AN10" i="1"/>
  <c r="AN113" i="1"/>
  <c r="AN11" i="1"/>
  <c r="AN135" i="1"/>
  <c r="AN12" i="1"/>
  <c r="AN58" i="1"/>
  <c r="AN4" i="1"/>
  <c r="AN102" i="1"/>
  <c r="AN13" i="1"/>
  <c r="AN133" i="1"/>
  <c r="AN110" i="1"/>
  <c r="AN73" i="1"/>
  <c r="AN59" i="1"/>
  <c r="AN14" i="1"/>
  <c r="AN85" i="1"/>
  <c r="AN74" i="1"/>
  <c r="AN75" i="1"/>
  <c r="AN15" i="1"/>
  <c r="AN115" i="1"/>
  <c r="AN86" i="1"/>
  <c r="AN16" i="1"/>
  <c r="AN17" i="1"/>
  <c r="AN18" i="1"/>
  <c r="AN105" i="1"/>
  <c r="AN19" i="1"/>
  <c r="AN60" i="1"/>
  <c r="AN76" i="1"/>
  <c r="AN125" i="1"/>
  <c r="AN136" i="1"/>
  <c r="AN87" i="1"/>
  <c r="AN20" i="1"/>
  <c r="AN21" i="1"/>
  <c r="AN7" i="1"/>
  <c r="AN22" i="1"/>
  <c r="AN96" i="1"/>
  <c r="AN118" i="1"/>
  <c r="AN126" i="1"/>
  <c r="AN61" i="1"/>
  <c r="AN23" i="1"/>
  <c r="AN97" i="1"/>
  <c r="AN24" i="1"/>
  <c r="AN88" i="1"/>
  <c r="AN25" i="1"/>
  <c r="AN5" i="1"/>
  <c r="AN116" i="1"/>
  <c r="AN62" i="1"/>
  <c r="AN127" i="1"/>
  <c r="AN63" i="1"/>
  <c r="AN89" i="1"/>
  <c r="AN26" i="1"/>
  <c r="AN27" i="1"/>
  <c r="AN120" i="1"/>
  <c r="AN134" i="1"/>
  <c r="AN64" i="1"/>
  <c r="AN98" i="1"/>
  <c r="AN28" i="1"/>
  <c r="AN90" i="1"/>
  <c r="AN128" i="1"/>
  <c r="AN129" i="1"/>
  <c r="AN140" i="1"/>
  <c r="AN29" i="1"/>
  <c r="AN30" i="1"/>
  <c r="AN130" i="1"/>
  <c r="AN65" i="1"/>
  <c r="AN31" i="1"/>
  <c r="AN91" i="1"/>
  <c r="AN103" i="1"/>
  <c r="AN112" i="1"/>
  <c r="AN106" i="1"/>
  <c r="AN32" i="1"/>
  <c r="AN33" i="1"/>
  <c r="AN131" i="1"/>
  <c r="AN34" i="1"/>
  <c r="AN107" i="1"/>
  <c r="AN35" i="1"/>
  <c r="AN36" i="1"/>
  <c r="AN92" i="1"/>
  <c r="AN93" i="1"/>
  <c r="AN66" i="1"/>
  <c r="AN139" i="1"/>
  <c r="AN67" i="1"/>
  <c r="AN37" i="1"/>
  <c r="AN68" i="1"/>
  <c r="AN38" i="1"/>
  <c r="AN99" i="1"/>
  <c r="AN39" i="1"/>
  <c r="AN69" i="1"/>
  <c r="AN40" i="1"/>
  <c r="AN41" i="1"/>
  <c r="AN119" i="1"/>
  <c r="AN42" i="1"/>
  <c r="AN43" i="1"/>
  <c r="AN94" i="1"/>
  <c r="AN137" i="1"/>
  <c r="AN77" i="1"/>
  <c r="AN132" i="1"/>
  <c r="AN70" i="1"/>
  <c r="AN114" i="1"/>
  <c r="AN104" i="1"/>
  <c r="AN44" i="1"/>
  <c r="AN78" i="1"/>
  <c r="AN79" i="1"/>
  <c r="AN45" i="1"/>
  <c r="AN46" i="1"/>
  <c r="AN80" i="1"/>
  <c r="AN47" i="1"/>
  <c r="AN95" i="1"/>
  <c r="AN48" i="1"/>
  <c r="AN108" i="1"/>
  <c r="AN2" i="1"/>
  <c r="AN123" i="1"/>
  <c r="AN49" i="1"/>
  <c r="AN121" i="1"/>
  <c r="AN100" i="1"/>
  <c r="AN111" i="1"/>
  <c r="AN50" i="1"/>
  <c r="AN51" i="1"/>
  <c r="AN117" i="1"/>
  <c r="AN101" i="1"/>
  <c r="AN3" i="1"/>
  <c r="AN52" i="1"/>
  <c r="AN81" i="1"/>
  <c r="AN109" i="1"/>
  <c r="AN82" i="1"/>
  <c r="AN122" i="1"/>
  <c r="BC5" i="4"/>
  <c r="AY5" i="4"/>
  <c r="BB5" i="4"/>
  <c r="BB4" i="4"/>
  <c r="AY4" i="4"/>
  <c r="BL4" i="4" s="1"/>
  <c r="BC4" i="4"/>
  <c r="BB3" i="4"/>
  <c r="AY3" i="4"/>
  <c r="BL3" i="4" s="1"/>
  <c r="BC3" i="4"/>
  <c r="AY2" i="4"/>
  <c r="BC2" i="4"/>
  <c r="BB2" i="4"/>
  <c r="B9" i="7" l="1"/>
  <c r="B10" i="7"/>
  <c r="BL21" i="4"/>
  <c r="BL41" i="4"/>
  <c r="BL61" i="4"/>
  <c r="BL81" i="4"/>
  <c r="BL101" i="4"/>
  <c r="BL121" i="4"/>
  <c r="S142" i="4"/>
  <c r="C4" i="8" s="1"/>
  <c r="H19" i="8" s="1"/>
  <c r="BM87" i="4"/>
  <c r="BM27" i="4"/>
  <c r="BM7" i="4"/>
  <c r="W142" i="4"/>
  <c r="G4" i="8" s="1"/>
  <c r="BL22" i="4"/>
  <c r="BL42" i="4"/>
  <c r="BL62" i="4"/>
  <c r="BL82" i="4"/>
  <c r="BL102" i="4"/>
  <c r="BL122" i="4"/>
  <c r="BM125" i="4"/>
  <c r="BM105" i="4"/>
  <c r="BM85" i="4"/>
  <c r="BM65" i="4"/>
  <c r="BM45" i="4"/>
  <c r="BM25" i="4"/>
  <c r="BM5" i="4"/>
  <c r="BL2" i="4"/>
  <c r="BM126" i="4"/>
  <c r="BM106" i="4"/>
  <c r="BM86" i="4"/>
  <c r="BM66" i="4"/>
  <c r="BM46" i="4"/>
  <c r="BM26" i="4"/>
  <c r="BM6" i="4"/>
  <c r="BM124" i="4"/>
  <c r="BM104" i="4"/>
  <c r="BM84" i="4"/>
  <c r="BM64" i="4"/>
  <c r="BM44" i="4"/>
  <c r="BM24" i="4"/>
  <c r="BM4" i="4"/>
  <c r="BN123" i="4"/>
  <c r="BN103" i="4"/>
  <c r="BN83" i="4"/>
  <c r="BN63" i="4"/>
  <c r="BN43" i="4"/>
  <c r="BN23" i="4"/>
  <c r="BN3" i="4"/>
  <c r="BN122" i="4"/>
  <c r="BN102" i="4"/>
  <c r="BN82" i="4"/>
  <c r="BN62" i="4"/>
  <c r="BN42" i="4"/>
  <c r="BN22" i="4"/>
  <c r="BM127" i="4"/>
  <c r="BN2" i="4"/>
  <c r="BN121" i="4"/>
  <c r="BN101" i="4"/>
  <c r="BN81" i="4"/>
  <c r="BN61" i="4"/>
  <c r="BN41" i="4"/>
  <c r="BN21" i="4"/>
  <c r="BM107" i="4"/>
  <c r="BM140" i="4"/>
  <c r="BM120" i="4"/>
  <c r="BM100" i="4"/>
  <c r="BM80" i="4"/>
  <c r="BM60" i="4"/>
  <c r="BM40" i="4"/>
  <c r="BM20" i="4"/>
  <c r="BL25" i="4"/>
  <c r="BL45" i="4"/>
  <c r="BL65" i="4"/>
  <c r="BL85" i="4"/>
  <c r="BL105" i="4"/>
  <c r="BL125" i="4"/>
  <c r="BM139" i="4"/>
  <c r="BM119" i="4"/>
  <c r="BM99" i="4"/>
  <c r="BM79" i="4"/>
  <c r="BM59" i="4"/>
  <c r="BM39" i="4"/>
  <c r="BM19" i="4"/>
  <c r="BM67" i="4"/>
  <c r="BM138" i="4"/>
  <c r="BM118" i="4"/>
  <c r="BM98" i="4"/>
  <c r="BM78" i="4"/>
  <c r="BM58" i="4"/>
  <c r="BM38" i="4"/>
  <c r="BM18" i="4"/>
  <c r="BM47" i="4"/>
  <c r="BM137" i="4"/>
  <c r="BM117" i="4"/>
  <c r="BM97" i="4"/>
  <c r="BM77" i="4"/>
  <c r="BM57" i="4"/>
  <c r="BM37" i="4"/>
  <c r="BM17" i="4"/>
  <c r="BN136" i="4"/>
  <c r="BN116" i="4"/>
  <c r="BN96" i="4"/>
  <c r="BN76" i="4"/>
  <c r="BN56" i="4"/>
  <c r="BN36" i="4"/>
  <c r="BN16" i="4"/>
  <c r="BL5" i="4"/>
  <c r="BM135" i="4"/>
  <c r="BM115" i="4"/>
  <c r="BM95" i="4"/>
  <c r="BM75" i="4"/>
  <c r="BM55" i="4"/>
  <c r="BM35" i="4"/>
  <c r="BM15" i="4"/>
  <c r="BN125" i="4"/>
  <c r="BN105" i="4"/>
  <c r="BM133" i="4"/>
  <c r="BM113" i="4"/>
  <c r="BM93" i="4"/>
  <c r="BM73" i="4"/>
  <c r="BM53" i="4"/>
  <c r="BM33" i="4"/>
  <c r="BM13" i="4"/>
  <c r="BN85" i="4"/>
  <c r="BM132" i="4"/>
  <c r="BM112" i="4"/>
  <c r="BM92" i="4"/>
  <c r="BM72" i="4"/>
  <c r="BM52" i="4"/>
  <c r="BM32" i="4"/>
  <c r="BM12" i="4"/>
  <c r="BN65" i="4"/>
  <c r="BN131" i="4"/>
  <c r="BN111" i="4"/>
  <c r="BN91" i="4"/>
  <c r="BN71" i="4"/>
  <c r="BN51" i="4"/>
  <c r="BN31" i="4"/>
  <c r="BN11" i="4"/>
  <c r="BN45" i="4"/>
  <c r="BN130" i="4"/>
  <c r="BN110" i="4"/>
  <c r="BN90" i="4"/>
  <c r="BN70" i="4"/>
  <c r="BN50" i="4"/>
  <c r="BN30" i="4"/>
  <c r="BN10" i="4"/>
  <c r="BN25" i="4"/>
  <c r="BM129" i="4"/>
  <c r="BM109" i="4"/>
  <c r="BM89" i="4"/>
  <c r="BM69" i="4"/>
  <c r="BM49" i="4"/>
  <c r="BM29" i="4"/>
  <c r="BM9" i="4"/>
  <c r="BN5" i="4"/>
  <c r="BN128" i="4"/>
  <c r="BN108" i="4"/>
  <c r="BN88" i="4"/>
  <c r="BN68" i="4"/>
  <c r="BN48" i="4"/>
  <c r="BN28" i="4"/>
  <c r="BN8" i="4"/>
  <c r="BN127" i="4"/>
  <c r="BN107" i="4"/>
  <c r="BN87" i="4"/>
  <c r="BN67" i="4"/>
  <c r="BN47" i="4"/>
  <c r="BN27" i="4"/>
  <c r="BN7" i="4"/>
  <c r="B21" i="7"/>
  <c r="BM2" i="4"/>
  <c r="BM122" i="4"/>
  <c r="BM102" i="4"/>
  <c r="BM82" i="4"/>
  <c r="BM62" i="4"/>
  <c r="BM42" i="4"/>
  <c r="BM22" i="4"/>
  <c r="BN140" i="4"/>
  <c r="BN120" i="4"/>
  <c r="BN100" i="4"/>
  <c r="BN80" i="4"/>
  <c r="BN60" i="4"/>
  <c r="BN40" i="4"/>
  <c r="BN20" i="4"/>
  <c r="BL6" i="4"/>
  <c r="BL26" i="4"/>
  <c r="BL46" i="4"/>
  <c r="BL66" i="4"/>
  <c r="BL86" i="4"/>
  <c r="BL106" i="4"/>
  <c r="BL126" i="4"/>
  <c r="B22" i="7"/>
  <c r="D22" i="7" s="1"/>
  <c r="BM121" i="4"/>
  <c r="BM101" i="4"/>
  <c r="BM81" i="4"/>
  <c r="BM61" i="4"/>
  <c r="BM41" i="4"/>
  <c r="BM21" i="4"/>
  <c r="BN139" i="4"/>
  <c r="BN119" i="4"/>
  <c r="BN99" i="4"/>
  <c r="BN79" i="4"/>
  <c r="BN59" i="4"/>
  <c r="BN39" i="4"/>
  <c r="BN19" i="4"/>
  <c r="BN138" i="4"/>
  <c r="BN118" i="4"/>
  <c r="BN98" i="4"/>
  <c r="BN78" i="4"/>
  <c r="BN58" i="4"/>
  <c r="BN38" i="4"/>
  <c r="BN18" i="4"/>
  <c r="BN137" i="4"/>
  <c r="BN117" i="4"/>
  <c r="BN97" i="4"/>
  <c r="BN77" i="4"/>
  <c r="BN57" i="4"/>
  <c r="BN37" i="4"/>
  <c r="BN17" i="4"/>
  <c r="BN135" i="4"/>
  <c r="BN115" i="4"/>
  <c r="BN95" i="4"/>
  <c r="BN75" i="4"/>
  <c r="BN55" i="4"/>
  <c r="BN35" i="4"/>
  <c r="BN15" i="4"/>
  <c r="BM136" i="4"/>
  <c r="BM116" i="4"/>
  <c r="BM96" i="4"/>
  <c r="BM76" i="4"/>
  <c r="BM56" i="4"/>
  <c r="BM36" i="4"/>
  <c r="BM16" i="4"/>
  <c r="BN134" i="4"/>
  <c r="BN114" i="4"/>
  <c r="BN94" i="4"/>
  <c r="BN74" i="4"/>
  <c r="BN54" i="4"/>
  <c r="BN34" i="4"/>
  <c r="BN14" i="4"/>
  <c r="V142" i="4"/>
  <c r="F4" i="8" s="1"/>
  <c r="G19" i="8" s="1"/>
  <c r="BN133" i="4"/>
  <c r="BN113" i="4"/>
  <c r="BN93" i="4"/>
  <c r="BN73" i="4"/>
  <c r="BN53" i="4"/>
  <c r="BN33" i="4"/>
  <c r="BN13" i="4"/>
  <c r="B5" i="7"/>
  <c r="C5" i="7" s="1"/>
  <c r="B26" i="7" s="1"/>
  <c r="U142" i="4"/>
  <c r="E4" i="8" s="1"/>
  <c r="K4" i="8" s="1"/>
  <c r="I19" i="8" s="1"/>
  <c r="BM134" i="4"/>
  <c r="BM114" i="4"/>
  <c r="BM94" i="4"/>
  <c r="BM74" i="4"/>
  <c r="BM54" i="4"/>
  <c r="BM34" i="4"/>
  <c r="BM14" i="4"/>
  <c r="BN132" i="4"/>
  <c r="BN112" i="4"/>
  <c r="BN92" i="4"/>
  <c r="BN72" i="4"/>
  <c r="BN52" i="4"/>
  <c r="BN32" i="4"/>
  <c r="BN12" i="4"/>
  <c r="BM131" i="4"/>
  <c r="BM111" i="4"/>
  <c r="BM91" i="4"/>
  <c r="BM71" i="4"/>
  <c r="BM51" i="4"/>
  <c r="BM31" i="4"/>
  <c r="BM11" i="4"/>
  <c r="BN129" i="4"/>
  <c r="BN109" i="4"/>
  <c r="BN89" i="4"/>
  <c r="BN69" i="4"/>
  <c r="BN49" i="4"/>
  <c r="BN29" i="4"/>
  <c r="BN9" i="4"/>
  <c r="AG142" i="4"/>
  <c r="H3" i="8" s="1"/>
  <c r="B19" i="8" s="1"/>
  <c r="BM130" i="4"/>
  <c r="BM110" i="4"/>
  <c r="BM90" i="4"/>
  <c r="BM70" i="4"/>
  <c r="BM50" i="4"/>
  <c r="BM30" i="4"/>
  <c r="BM10" i="4"/>
  <c r="AF142" i="4"/>
  <c r="G3" i="8" s="1"/>
  <c r="K3" i="8" s="1"/>
  <c r="E19" i="8" s="1"/>
  <c r="BM128" i="4"/>
  <c r="BM108" i="4"/>
  <c r="BM88" i="4"/>
  <c r="BM68" i="4"/>
  <c r="BM48" i="4"/>
  <c r="BM28" i="4"/>
  <c r="BM8" i="4"/>
  <c r="BN126" i="4"/>
  <c r="BN106" i="4"/>
  <c r="BN86" i="4"/>
  <c r="BN66" i="4"/>
  <c r="BN46" i="4"/>
  <c r="BN26" i="4"/>
  <c r="BN6" i="4"/>
  <c r="B16" i="7"/>
  <c r="BN124" i="4"/>
  <c r="BN104" i="4"/>
  <c r="BN84" i="4"/>
  <c r="BN64" i="4"/>
  <c r="BN44" i="4"/>
  <c r="BN24" i="4"/>
  <c r="BN4" i="4"/>
  <c r="BM123" i="4"/>
  <c r="BM103" i="4"/>
  <c r="BM83" i="4"/>
  <c r="BM63" i="4"/>
  <c r="BM43" i="4"/>
  <c r="BM23" i="4"/>
  <c r="BM3" i="4"/>
  <c r="BA141" i="4"/>
  <c r="B4" i="3" s="1"/>
  <c r="B2" i="3"/>
  <c r="B17" i="3" s="1"/>
  <c r="B9" i="9"/>
  <c r="C6" i="7"/>
  <c r="B27" i="7" s="1"/>
  <c r="AZ141" i="4"/>
  <c r="BC141" i="4"/>
  <c r="B2" i="6" s="1"/>
  <c r="D2" i="6" s="1"/>
  <c r="BJ141" i="4"/>
  <c r="F9" i="9" s="1"/>
  <c r="BG141" i="4"/>
  <c r="B6" i="6" s="1"/>
  <c r="D6" i="6" s="1"/>
  <c r="BH141" i="4"/>
  <c r="B7" i="6" s="1"/>
  <c r="D7" i="6" s="1"/>
  <c r="BE141" i="4"/>
  <c r="B4" i="6" s="1"/>
  <c r="D4" i="6" s="1"/>
  <c r="BD141" i="4"/>
  <c r="B3" i="6" s="1"/>
  <c r="D3" i="6" s="1"/>
  <c r="BF141" i="4"/>
  <c r="B5" i="6" s="1"/>
  <c r="D5" i="6" s="1"/>
  <c r="AY141" i="4"/>
  <c r="BI141" i="4"/>
  <c r="BB141" i="4"/>
  <c r="D15" i="7" s="1"/>
  <c r="B9" i="6"/>
  <c r="B8" i="6"/>
  <c r="D8" i="6" s="1"/>
  <c r="C4" i="7" l="1"/>
  <c r="B25" i="7" s="1"/>
  <c r="B3" i="3"/>
  <c r="C17" i="3" s="1"/>
  <c r="C8" i="7"/>
  <c r="B29" i="7" s="1"/>
  <c r="C16" i="7"/>
  <c r="C26" i="7" s="1"/>
  <c r="B23" i="7"/>
  <c r="BN141" i="4"/>
  <c r="BM141" i="4"/>
  <c r="C21" i="7"/>
  <c r="C31" i="7" s="1"/>
  <c r="D5" i="7"/>
  <c r="D9" i="9"/>
  <c r="C11" i="7"/>
  <c r="B32" i="7" s="1"/>
  <c r="E9" i="9"/>
  <c r="C10" i="7"/>
  <c r="B31" i="7" s="1"/>
  <c r="C9" i="9"/>
  <c r="C9" i="7"/>
  <c r="B30" i="7" s="1"/>
  <c r="D10" i="7"/>
  <c r="D4" i="7"/>
  <c r="C7" i="7"/>
  <c r="B28" i="7" s="1"/>
  <c r="C22" i="7"/>
  <c r="C32" i="7" s="1"/>
  <c r="D19" i="7"/>
  <c r="C15" i="7"/>
  <c r="C25" i="7" s="1"/>
  <c r="B5" i="3"/>
  <c r="C17" i="7"/>
  <c r="C27" i="7" s="1"/>
  <c r="D21" i="7"/>
  <c r="D20" i="7"/>
  <c r="D18" i="7"/>
  <c r="D17" i="7"/>
  <c r="C19" i="7"/>
  <c r="C29" i="7" s="1"/>
  <c r="C20" i="7"/>
  <c r="C30" i="7" s="1"/>
  <c r="C18" i="7"/>
  <c r="C28" i="7" s="1"/>
  <c r="D8" i="7"/>
  <c r="D9" i="7"/>
  <c r="B12" i="7"/>
  <c r="D16" i="7"/>
  <c r="D11" i="7"/>
  <c r="D7" i="7"/>
  <c r="D6" i="7"/>
  <c r="BL141" i="4"/>
  <c r="B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Intern1, Sots165</author>
  </authors>
  <commentList>
    <comment ref="C1" authorId="0" shapeId="0" xr:uid="{AF99566F-BF6B-47CB-A6B9-42ED65F416E7}">
      <text>
        <r>
          <rPr>
            <b/>
            <sz val="9"/>
            <color indexed="81"/>
            <rFont val="Tahoma"/>
            <charset val="1"/>
          </rPr>
          <t>Intern1, Sots165:</t>
        </r>
        <r>
          <rPr>
            <sz val="9"/>
            <color indexed="81"/>
            <rFont val="Tahoma"/>
            <charset val="1"/>
          </rPr>
          <t xml:space="preserve">
https://www.census.gov/quickfacts/fact/table/CT,US/PST045221</t>
        </r>
      </text>
    </comment>
  </commentList>
</comments>
</file>

<file path=xl/sharedStrings.xml><?xml version="1.0" encoding="utf-8"?>
<sst xmlns="http://schemas.openxmlformats.org/spreadsheetml/2006/main" count="6655" uniqueCount="1578">
  <si>
    <t>Name of the appointive body</t>
  </si>
  <si>
    <t>What statute section or legislation created the appointive body?</t>
  </si>
  <si>
    <t>Is at least one member of the appointive body (excluding ex officio members) appointed by the Governor or by a member of the General Assembly?</t>
  </si>
  <si>
    <t>What is the operating status of the appointive body? (Select only one) </t>
  </si>
  <si>
    <t>Total number of members on the appointive body, including ex-officio members or their designees.</t>
  </si>
  <si>
    <t>Total number of appointed members, excluding ex-officio members, their designees, and ad hoc members</t>
  </si>
  <si>
    <t>Total number of vacancies for appointed members</t>
  </si>
  <si>
    <t>Do you have any female appointed members?</t>
  </si>
  <si>
    <t>Hispanic/Latino Female, of any race</t>
  </si>
  <si>
    <t>American Indian or Alaskan Native Female</t>
  </si>
  <si>
    <t>Asian Female</t>
  </si>
  <si>
    <t>Black/African American Female (not Hispanic/Latino)</t>
  </si>
  <si>
    <t>Native Hawaiian or Other Pacific Islander Female</t>
  </si>
  <si>
    <t>White Female (not Hispanic/Latino)</t>
  </si>
  <si>
    <t>Female of two or more races (not Hispanic/Latino)</t>
  </si>
  <si>
    <t>Female who preferred not to answer race question</t>
  </si>
  <si>
    <t>Do you have any male appointed members?</t>
  </si>
  <si>
    <t>Hispanic/Latino Male, of any race</t>
  </si>
  <si>
    <t>American Indian or Alaskan Native Male</t>
  </si>
  <si>
    <t>Asian Male</t>
  </si>
  <si>
    <t>Black/African American Male (not Hispanic/Latino)</t>
  </si>
  <si>
    <t>Native Hawaiian or Other Pacific Islander Male</t>
  </si>
  <si>
    <t>White Male (not Hispanic/Latino)</t>
  </si>
  <si>
    <t>Male of two or more races (not Hispanic/Latino)</t>
  </si>
  <si>
    <t>Male who preferred not to answer race question</t>
  </si>
  <si>
    <t>Did any appointed members indicate they are of nonbinary gender?</t>
  </si>
  <si>
    <t>Hispanic/Latino Nonbinary Person, of any race </t>
  </si>
  <si>
    <t>American Indian or Alaskan Native Nonbinary Person</t>
  </si>
  <si>
    <t>Asian Nonbinary Person</t>
  </si>
  <si>
    <t>Black/African American Nonbinary Person (not Hispanic/Latino)</t>
  </si>
  <si>
    <t>Native Hawaiian or Other Pacific Islander Nonbinary Person</t>
  </si>
  <si>
    <t>White Nonbinary Person (not Hispanic/Latino)</t>
  </si>
  <si>
    <t>Nonbinary Person of two or more races (not Hispanic/Latino)</t>
  </si>
  <si>
    <t>Nonbinary Person who preferred not to answer race question</t>
  </si>
  <si>
    <t>Did any appointed members indicate neither their race nor their sex/gender?</t>
  </si>
  <si>
    <t>How many appointed members indicated neither their race nor their gender?</t>
  </si>
  <si>
    <t>FEMALE SUM</t>
  </si>
  <si>
    <t>MALE SUM</t>
  </si>
  <si>
    <t>NB SUM</t>
  </si>
  <si>
    <t>TOTAL SUM</t>
  </si>
  <si>
    <t xml:space="preserve">Opioid Settlement Advisory Committee </t>
  </si>
  <si>
    <t xml:space="preserve">Public Act 22-48 </t>
  </si>
  <si>
    <t>Yes</t>
  </si>
  <si>
    <t>Active</t>
  </si>
  <si>
    <t>45</t>
  </si>
  <si>
    <t>43</t>
  </si>
  <si>
    <t>3</t>
  </si>
  <si>
    <t>1</t>
  </si>
  <si>
    <t>9</t>
  </si>
  <si>
    <t>4</t>
  </si>
  <si>
    <t>No</t>
  </si>
  <si>
    <t>Connecticut Public Transportation Council</t>
  </si>
  <si>
    <t>State Government</t>
  </si>
  <si>
    <t>12</t>
  </si>
  <si>
    <t>2</t>
  </si>
  <si>
    <t>Behavioral Health Partnership Oversight Council (BHPOC)</t>
  </si>
  <si>
    <t>CGS 17a-22j</t>
  </si>
  <si>
    <t>46</t>
  </si>
  <si>
    <t>36</t>
  </si>
  <si>
    <t>5</t>
  </si>
  <si>
    <t>0</t>
  </si>
  <si>
    <t>13</t>
  </si>
  <si>
    <t>11</t>
  </si>
  <si>
    <t>Judicial Selection Commission</t>
  </si>
  <si>
    <t>Section 51-44a</t>
  </si>
  <si>
    <t>State Elections Enforcement Commission</t>
  </si>
  <si>
    <t>9-7a</t>
  </si>
  <si>
    <t>Governor s Advisory Board for Persons Who are Deaf, DeafBlind and Hard of Hearing</t>
  </si>
  <si>
    <t>Public Act No.17-30</t>
  </si>
  <si>
    <t>16</t>
  </si>
  <si>
    <t>8</t>
  </si>
  <si>
    <t>State Apprenticeship Council</t>
  </si>
  <si>
    <t>31-22n-o</t>
  </si>
  <si>
    <t>7</t>
  </si>
  <si>
    <t>Connecticut Advisory Council on Housing Matters</t>
  </si>
  <si>
    <t>C.G.S. 47a-71a</t>
  </si>
  <si>
    <t>18</t>
  </si>
  <si>
    <t>Camp Harkness Advisory Committee</t>
  </si>
  <si>
    <t>Sec. 17a - 217a</t>
  </si>
  <si>
    <t>Commission on Uniform Legislation (Uniform Law Commission)</t>
  </si>
  <si>
    <t>CGS 2-80</t>
  </si>
  <si>
    <t>5G Wireless Council</t>
  </si>
  <si>
    <t>House Bill No. 7152 - PA 19-163</t>
  </si>
  <si>
    <t>6</t>
  </si>
  <si>
    <t xml:space="preserve">Advisory Commission on Intergovernmental Relations </t>
  </si>
  <si>
    <t>2-79a</t>
  </si>
  <si>
    <t>25</t>
  </si>
  <si>
    <t>School Building Projects Advisory Committee</t>
  </si>
  <si>
    <t>Sec. 10-292q</t>
  </si>
  <si>
    <t>Connecticut Milk Promotion Board</t>
  </si>
  <si>
    <t>Chapter 430; Sec. 22-137a. Connecticut Milk Promotion Board. Membership. Duties.</t>
  </si>
  <si>
    <t>CT State Independent Living Council</t>
  </si>
  <si>
    <t>CGS 17b-615 (2019)</t>
  </si>
  <si>
    <t>17a-217a</t>
  </si>
  <si>
    <t>Forest Practices Advisory Board</t>
  </si>
  <si>
    <t>Sec. 23-65g. Forest Practices Advisory Board. Membership. Powers and duties.</t>
  </si>
  <si>
    <t>10</t>
  </si>
  <si>
    <t>State Insurance and Risk Management Board</t>
  </si>
  <si>
    <t>CGS Sections 4a-19, 20 and 21</t>
  </si>
  <si>
    <t xml:space="preserve">CT Farm Wine Development Council </t>
  </si>
  <si>
    <t>Sec 22-26c</t>
  </si>
  <si>
    <t>Personal Care Attendant Workforce Council</t>
  </si>
  <si>
    <t xml:space="preserve">Section 17b-706a </t>
  </si>
  <si>
    <t>Board of Control - Agricultural Experiment Station</t>
  </si>
  <si>
    <t>CGS 22-79</t>
  </si>
  <si>
    <t>Commission on Human Rights and Opportunities</t>
  </si>
  <si>
    <t>46a-52</t>
  </si>
  <si>
    <t>Workers' Compensation Advisory Board</t>
  </si>
  <si>
    <t>C.G.S. Sec. 31-280a</t>
  </si>
  <si>
    <t>Workers' Compensation Administrative Law Judges</t>
  </si>
  <si>
    <t>C.G.S. Sec. 31-276</t>
  </si>
  <si>
    <t>Historic Preservation Council</t>
  </si>
  <si>
    <t xml:space="preserve"> CT Gen Stat § 10-409 (2012)</t>
  </si>
  <si>
    <t>Connecticut Council on Environmental Quality (corrected)</t>
  </si>
  <si>
    <t>CGS 22a-11</t>
  </si>
  <si>
    <t>Criminal Justice Policy Advisory Commission</t>
  </si>
  <si>
    <t>18-87j</t>
  </si>
  <si>
    <t>23</t>
  </si>
  <si>
    <t>Advisory Committee to the Office of the Healthcare Advocate</t>
  </si>
  <si>
    <t>38a-1049</t>
  </si>
  <si>
    <t>Board of Regents for Higher Education</t>
  </si>
  <si>
    <t>Section 10a-1a</t>
  </si>
  <si>
    <t>22</t>
  </si>
  <si>
    <t>15</t>
  </si>
  <si>
    <t>Council on Probate Judicial Conduct</t>
  </si>
  <si>
    <t>CGS 45a-62</t>
  </si>
  <si>
    <t>State Advisory Council on Children and Families</t>
  </si>
  <si>
    <t>Sec. 17a-4</t>
  </si>
  <si>
    <t>19</t>
  </si>
  <si>
    <t>Advisory Board to the Commission on Women, Children, Seniors, Equity and Opportunity</t>
  </si>
  <si>
    <t>Sec. 2-127</t>
  </si>
  <si>
    <t>44</t>
  </si>
  <si>
    <t>Psychiatric Security Review Board</t>
  </si>
  <si>
    <t>The Board is governed by Connecticut General Statutes, Sections 17a-580 through 17a-603</t>
  </si>
  <si>
    <t>Connecticut Examining Board for Barbers, Hairdressers &amp; Cosmeticians</t>
  </si>
  <si>
    <t>4-9a(c)</t>
  </si>
  <si>
    <t>Investment Advisory Council</t>
  </si>
  <si>
    <t>Governor</t>
  </si>
  <si>
    <t>Connecticut Board of Natureopathic Examiners</t>
  </si>
  <si>
    <t>Connecticut Board of Examiners for Opticians</t>
  </si>
  <si>
    <t>Connecticut Board of Examiners for Physical Therapists</t>
  </si>
  <si>
    <t>Connecticut Board of Examinrs of Psychologists</t>
  </si>
  <si>
    <t>20-186</t>
  </si>
  <si>
    <t>Connecticut Board of Veterinary Medicine</t>
  </si>
  <si>
    <t>Department of Labor Employment Security Board of Review</t>
  </si>
  <si>
    <t>31-237c</t>
  </si>
  <si>
    <t>CT Department of veterans affairs, Board of trustees</t>
  </si>
  <si>
    <t>Department of Veterans Affairs</t>
  </si>
  <si>
    <t>Nuclear Energy Advisory Council (NEAC)</t>
  </si>
  <si>
    <t>CGS Sec. 16-11a.</t>
  </si>
  <si>
    <t>14</t>
  </si>
  <si>
    <t>Connecticut State Employees Retirement Commission</t>
  </si>
  <si>
    <t>Conn. Gen. Stat. Section 5-155a</t>
  </si>
  <si>
    <t>17</t>
  </si>
  <si>
    <t xml:space="preserve">Dept. of Economic &amp; Community Development </t>
  </si>
  <si>
    <t>Sec 32-7q</t>
  </si>
  <si>
    <t>Connecticut State Emergency Response Commission</t>
  </si>
  <si>
    <t>CGS 22a-601</t>
  </si>
  <si>
    <t>Long Island Sound Resource and Use Inventory and Blue Plan Advisory Committee</t>
  </si>
  <si>
    <t>CGS Section 25-157t(a)</t>
  </si>
  <si>
    <t>Long-Term Care Advisory Council</t>
  </si>
  <si>
    <t>17b-338</t>
  </si>
  <si>
    <t>CT Council on Soil and Water Conservation</t>
  </si>
  <si>
    <t>§§ 22a-315-1—22a-315-19</t>
  </si>
  <si>
    <t>E 9-1-1 Commission</t>
  </si>
  <si>
    <t>Sec. 28-29a</t>
  </si>
  <si>
    <t>Architectural License Board</t>
  </si>
  <si>
    <t>unknown</t>
  </si>
  <si>
    <t>Connecticut State Capitol Preservation and Restoration Commission</t>
  </si>
  <si>
    <t>4b-60</t>
  </si>
  <si>
    <t>Connecticut Real Estate Commission</t>
  </si>
  <si>
    <t>Sec. 20-311a. of the Connecticut General Statutes</t>
  </si>
  <si>
    <t>Occupational Safety and Health Review Commission</t>
  </si>
  <si>
    <t>Statute Section 31-376</t>
  </si>
  <si>
    <t>Municipal Accountability Review Board (MARB)</t>
  </si>
  <si>
    <t>PA 17-2 Section 367</t>
  </si>
  <si>
    <t>Municipal Finance Advisory Committee</t>
  </si>
  <si>
    <t>Section 7-394b</t>
  </si>
  <si>
    <t xml:space="preserve">GIS Advisory Council </t>
  </si>
  <si>
    <t>PA 21-2 Section 79, Sec. 4d-92</t>
  </si>
  <si>
    <t>CT Teachers' Retirement Board</t>
  </si>
  <si>
    <t>Chapter 167a of the CGS</t>
  </si>
  <si>
    <t>Connecticut Occupational Safety and Health Review Commission</t>
  </si>
  <si>
    <t>Sec 31-376</t>
  </si>
  <si>
    <t>State Board of Labor Relations</t>
  </si>
  <si>
    <t>Section 31-102. State Board of Labor relations</t>
  </si>
  <si>
    <t xml:space="preserve">Freedom of Information Commission </t>
  </si>
  <si>
    <t xml:space="preserve">Connecticut Legislature </t>
  </si>
  <si>
    <t xml:space="preserve">Social Equity Council </t>
  </si>
  <si>
    <t>PA21-1</t>
  </si>
  <si>
    <t>Connecticut Commission for Educational Technology</t>
  </si>
  <si>
    <t>Chapter 61a (https://www.cga.ct.gov/current/pub/chap_061a.htm)</t>
  </si>
  <si>
    <t>24</t>
  </si>
  <si>
    <t>The University of Connecticut Board of Trustees</t>
  </si>
  <si>
    <t>10a-103</t>
  </si>
  <si>
    <t>21</t>
  </si>
  <si>
    <t>Board of Examiners for Embalmers and Funeral Directors</t>
  </si>
  <si>
    <t>Connecticut Medical Examining Board</t>
  </si>
  <si>
    <t>20-8a</t>
  </si>
  <si>
    <t>Connecticut State Board of Examiners for Nursing</t>
  </si>
  <si>
    <t>Connecticut Board of Examiners in Podiatry</t>
  </si>
  <si>
    <t>20-51</t>
  </si>
  <si>
    <t>Board of Firearms Permit Examiners</t>
  </si>
  <si>
    <t>29-32b</t>
  </si>
  <si>
    <t>RecycleCT Foundation Council (corrected version)</t>
  </si>
  <si>
    <t>Chapter 446d - Solid Waste Management - Sec. 22a-229 and PA14-94</t>
  </si>
  <si>
    <t>Connecticut State Board of Accountancy</t>
  </si>
  <si>
    <t xml:space="preserve">Chapter 389 C.G.S. </t>
  </si>
  <si>
    <t>79</t>
  </si>
  <si>
    <t>Police Officer Standards and Training Council</t>
  </si>
  <si>
    <t>C&gt;G&gt;S 7-295a to 7_294gg</t>
  </si>
  <si>
    <t>Connecticut State Dental Commission</t>
  </si>
  <si>
    <t>Chapter 379 Sec.20-103a</t>
  </si>
  <si>
    <t>Employee's Review Board</t>
  </si>
  <si>
    <t>Sec. 5-201 Employee's Review Board</t>
  </si>
  <si>
    <t>School Based Health Center Advisory Committee</t>
  </si>
  <si>
    <t>PA 19-118</t>
  </si>
  <si>
    <t>Advisory Board for Persons who are Blind or Visually Impaired</t>
  </si>
  <si>
    <t>CT General Statutes Section 10-303</t>
  </si>
  <si>
    <t>Juvenile Justice Policy and Oversight Committee</t>
  </si>
  <si>
    <t>PA 14-217, Section 79</t>
  </si>
  <si>
    <t>78</t>
  </si>
  <si>
    <t>47</t>
  </si>
  <si>
    <t>CT Bicycle and Pedestrian Advisory Board</t>
  </si>
  <si>
    <t>CGS Section 13b-13a</t>
  </si>
  <si>
    <t xml:space="preserve">Mobile Manufactured Home Advisory Council </t>
  </si>
  <si>
    <t xml:space="preserve">CGS 21-84a </t>
  </si>
  <si>
    <t>Real Estate Appraisal Commission</t>
  </si>
  <si>
    <t>CGS 400g, Sec. 20-502. Real Estate Appraisal Commission.</t>
  </si>
  <si>
    <t>Tourism Council</t>
  </si>
  <si>
    <t>Public Act 19-178</t>
  </si>
  <si>
    <t>30</t>
  </si>
  <si>
    <t>27</t>
  </si>
  <si>
    <t>Sec. 10-29b Martin Luther King Jr. Holiday Commission</t>
  </si>
  <si>
    <t>Connecticut Innovations Bioscience Innovation Advisory Committee</t>
  </si>
  <si>
    <t>32-41bb</t>
  </si>
  <si>
    <t>Connecticut Hate Crimes Advisory Committee</t>
  </si>
  <si>
    <t>CGS Sec. 51-279f</t>
  </si>
  <si>
    <t>37</t>
  </si>
  <si>
    <t xml:space="preserve">Tobacco and Health Trust Fund Board of Trustees </t>
  </si>
  <si>
    <t xml:space="preserve"> C.G.S. Sec. 4-28f, as amended by PA 22-118 and PA 23-92</t>
  </si>
  <si>
    <t>Long Term Care Planning Committee</t>
  </si>
  <si>
    <t>Sec. 17b-337</t>
  </si>
  <si>
    <t xml:space="preserve">Connecticut Retirement Security Program Advisory Board </t>
  </si>
  <si>
    <t>Sec. 31-417</t>
  </si>
  <si>
    <t>5-201</t>
  </si>
  <si>
    <t xml:space="preserve">Citizen's Ethics Advisory Board </t>
  </si>
  <si>
    <t>C.G.S. 1-80</t>
  </si>
  <si>
    <t>Electrical Work Examining Board</t>
  </si>
  <si>
    <t>CGS Chapter 393</t>
  </si>
  <si>
    <t>Connecticut State Board of Chiropractic Examiners</t>
  </si>
  <si>
    <t>20-25</t>
  </si>
  <si>
    <t>State Board of Examiners of Environmental Professionals</t>
  </si>
  <si>
    <t>Sec. 22a-133v of the General Statutes</t>
  </si>
  <si>
    <t>Connecticut Greenways Council</t>
  </si>
  <si>
    <t>Chapter 454 Section 23-100 to 23-103</t>
  </si>
  <si>
    <t>Health Information Technology Advisory Council</t>
  </si>
  <si>
    <t>C.G.S. Sect. 17b-59f</t>
  </si>
  <si>
    <t>State Contracting Standards Board</t>
  </si>
  <si>
    <t>Conn. Gen. Stat. § 4e-1 et seq.</t>
  </si>
  <si>
    <t xml:space="preserve">Interagency Coordinating Council (ICC) </t>
  </si>
  <si>
    <t>Sec. 17a-248</t>
  </si>
  <si>
    <t>Connecticut Board of Examiners for Optometrists</t>
  </si>
  <si>
    <t>Governor, Chief Justice, General Assembly Leadership</t>
  </si>
  <si>
    <t>51-289 et seq</t>
  </si>
  <si>
    <t>Commission on Racial and Ethnic Disparity in the Criminal Justice System</t>
  </si>
  <si>
    <t>Public Act 00-154. The Commission's membership was then updated via Public Act 15-109</t>
  </si>
  <si>
    <t>Medical Assistance Program Oversight Council (MAPOC)</t>
  </si>
  <si>
    <t>CGS 17b-28</t>
  </si>
  <si>
    <t>33</t>
  </si>
  <si>
    <t xml:space="preserve">Connecticut Sentencing Commission </t>
  </si>
  <si>
    <t>Sec. 54-300</t>
  </si>
  <si>
    <t xml:space="preserve"> Autism Spectrum Disorders Advisory Council (ASDAC)</t>
  </si>
  <si>
    <t>, established pursuant to section 17a-215d of  the Connecticut General Statutes</t>
  </si>
  <si>
    <t>26</t>
  </si>
  <si>
    <t>Occupational Health Clinics Advisory Committe</t>
  </si>
  <si>
    <t>Sec 31-402</t>
  </si>
  <si>
    <t>CT Arts Council Foundation</t>
  </si>
  <si>
    <t>Legislature</t>
  </si>
  <si>
    <t>Employment Security Advisory Board</t>
  </si>
  <si>
    <t>CGS 31-250a</t>
  </si>
  <si>
    <t>Trafficing In Persons Council</t>
  </si>
  <si>
    <t>Public Act 23-20</t>
  </si>
  <si>
    <t xml:space="preserve">Nitrogen Credit Advisory Board </t>
  </si>
  <si>
    <t xml:space="preserve">Sec. 22a-523 - Nitrogen Credit Advisory Board </t>
  </si>
  <si>
    <t xml:space="preserve">Board of Pardons and Paroles </t>
  </si>
  <si>
    <t>54-124a</t>
  </si>
  <si>
    <t>Commission on Women, Children, Seniors, Equity &amp; Opportunity</t>
  </si>
  <si>
    <t>Connecticut Public Act 19-78</t>
  </si>
  <si>
    <t>CT Arts Council</t>
  </si>
  <si>
    <t>Connecticut Food Policy Council</t>
  </si>
  <si>
    <t>Sec. 22-456</t>
  </si>
  <si>
    <t>Commission on Racial Equity in Public Health</t>
  </si>
  <si>
    <t>PA 21-23 Sec. 2, Amended in PA 23-204 Sec. 188</t>
  </si>
  <si>
    <t>Manufacturing Innovation Fund Advisory Board</t>
  </si>
  <si>
    <t>HB05041CE - 032014, Senate and House of Representatives in General Assembly</t>
  </si>
  <si>
    <t>Natural Heritage, Open Space and Watershed Land Acquisition Review Board</t>
  </si>
  <si>
    <t>7-131e</t>
  </si>
  <si>
    <t>NAHAC Native American Heritage Advisory Council</t>
  </si>
  <si>
    <t>Chapter 184A Sections 10-382</t>
  </si>
  <si>
    <t>Judicial Review Council</t>
  </si>
  <si>
    <t>CT General Statues 51-51K</t>
  </si>
  <si>
    <t xml:space="preserve">State Advisory Council for Special Education </t>
  </si>
  <si>
    <t>Under the authority of 34 Code of Federal Regulations 300.167 and Section 10-76i of the Connecticut General Statutes</t>
  </si>
  <si>
    <t>39</t>
  </si>
  <si>
    <t>Community Economic Development Fund Foundation Board</t>
  </si>
  <si>
    <t>Public Act Chapter 133a Sec. 8-240k – 8-240s</t>
  </si>
  <si>
    <t>Children's Behavioral Health Advisory Council</t>
  </si>
  <si>
    <t>Public Act No. 00-188</t>
  </si>
  <si>
    <t>32</t>
  </si>
  <si>
    <t>Transforming Children's Behavioral Health Policy and Planning Committee</t>
  </si>
  <si>
    <t>Public Act No. 22-47 (amended PA 23-90) An Act Concerning the Transforming Children’s Behavioral Health Policy and Planning Committee</t>
  </si>
  <si>
    <t>52</t>
  </si>
  <si>
    <t>State Board of Mediation and Arbitration</t>
  </si>
  <si>
    <t>CGS Section 31-91 et seq.</t>
  </si>
  <si>
    <t>Crane Operators Examining Board</t>
  </si>
  <si>
    <t>29-222</t>
  </si>
  <si>
    <t>State Properties Review Board</t>
  </si>
  <si>
    <t>CGS 4b-3</t>
  </si>
  <si>
    <t>Adoption Review Board</t>
  </si>
  <si>
    <t>C.G.S. 45a-763</t>
  </si>
  <si>
    <t>Community Investment Fund 2030</t>
  </si>
  <si>
    <t xml:space="preserve">Section 32-285a </t>
  </si>
  <si>
    <t>Code Training and Education Fund Board of Control</t>
  </si>
  <si>
    <t>CGS CH541 29-251c</t>
  </si>
  <si>
    <t>Fire Marshal Training Council</t>
  </si>
  <si>
    <t>CGS CH541 29-298a</t>
  </si>
  <si>
    <t>The University of Connecticut Health Center Finance Corporation</t>
  </si>
  <si>
    <t>10a-250</t>
  </si>
  <si>
    <t>Liquor Control Commission</t>
  </si>
  <si>
    <t>Sec. 30-2</t>
  </si>
  <si>
    <t>Connecticut Valley Hospital Advisory Board</t>
  </si>
  <si>
    <t>17a-471a</t>
  </si>
  <si>
    <t>Fire Protection License Board</t>
  </si>
  <si>
    <t>Chapter 393</t>
  </si>
  <si>
    <t>Commission On Fire Prevention and Control</t>
  </si>
  <si>
    <t>4-1 &amp; 7-323K</t>
  </si>
  <si>
    <t>Data Analysis and Technology Advisory Board</t>
  </si>
  <si>
    <t>Chapter 19b Sec. 2-79e</t>
  </si>
  <si>
    <t>Connecticut Siting Council</t>
  </si>
  <si>
    <t>Public Utility Environmental Standards Act, Conn. Gen. Stat. Sec. 16-50g, et seq</t>
  </si>
  <si>
    <t>Board of Examiners for Professional Engineers and Land Surveyors</t>
  </si>
  <si>
    <t>Chapter 391</t>
  </si>
  <si>
    <t>State Council on Educational Opportunities for Military Children</t>
  </si>
  <si>
    <t>C.G.S. Section 10-15f</t>
  </si>
  <si>
    <t>Connecticut Board of Examiners of Electrologists</t>
  </si>
  <si>
    <t>Building Code Training Council</t>
  </si>
  <si>
    <t>CGS CH541 29-251b</t>
  </si>
  <si>
    <t>ID</t>
  </si>
  <si>
    <t>Start time</t>
  </si>
  <si>
    <t>Completion time</t>
  </si>
  <si>
    <t>Email</t>
  </si>
  <si>
    <t>Name</t>
  </si>
  <si>
    <t>Language</t>
  </si>
  <si>
    <t>Mailing address</t>
  </si>
  <si>
    <t>Contact person for questions</t>
  </si>
  <si>
    <t>Contact's email address</t>
  </si>
  <si>
    <t>Contact's telephone number</t>
  </si>
  <si>
    <t>Not specified</t>
  </si>
  <si>
    <t>Name of Executive Director or Chairperson of the Appointive Body (if none, indicate "none")</t>
  </si>
  <si>
    <t>Submitted by (name)</t>
  </si>
  <si>
    <t>Date submitted</t>
  </si>
  <si>
    <t>HISPANIC/LATINO SUM</t>
  </si>
  <si>
    <t>AMERICAN INDIAN/ALASKAN SUM</t>
  </si>
  <si>
    <t>ASIAN SUM</t>
  </si>
  <si>
    <t>BLACK/AFRICAN AMERICAN SUM</t>
  </si>
  <si>
    <t>NATIVE HAWAIIAN/PACIFIC ISLANDER SUM</t>
  </si>
  <si>
    <t>WHITE SUM</t>
  </si>
  <si>
    <t>TWO+ RACES</t>
  </si>
  <si>
    <t>PREFERRED NO ANSWER SUM</t>
  </si>
  <si>
    <t>EQUAL REP</t>
  </si>
  <si>
    <t>MALE MAJ.</t>
  </si>
  <si>
    <t>FEM MAJ.</t>
  </si>
  <si>
    <t>10/16/20231:37:46PM</t>
  </si>
  <si>
    <t>10/16/20231:44:41PM</t>
  </si>
  <si>
    <t>anonymous</t>
  </si>
  <si>
    <t>English(UnitedStates)‎</t>
  </si>
  <si>
    <t>OpioidSettlementAdvisoryCommittee</t>
  </si>
  <si>
    <t>410CapitolAve
Hartford,CT06134</t>
  </si>
  <si>
    <t>KatherineRamos</t>
  </si>
  <si>
    <t>Katherine.Ramos@ct.gov</t>
  </si>
  <si>
    <t>860-418-6935</t>
  </si>
  <si>
    <t>PublicAct22-48</t>
  </si>
  <si>
    <t>10/19/20233:27:43PM</t>
  </si>
  <si>
    <t>10/19/20233:33:11PM</t>
  </si>
  <si>
    <t>ConnecticutPublicTransportationCouncil</t>
  </si>
  <si>
    <t>33OrientLane
NorthHavenCT06473</t>
  </si>
  <si>
    <t>MarcellusA.EdwardsIII</t>
  </si>
  <si>
    <t>maedwardsiii@yahoo.com</t>
  </si>
  <si>
    <t>2035300556</t>
  </si>
  <si>
    <t>StateGovernment</t>
  </si>
  <si>
    <t>JimGildea</t>
  </si>
  <si>
    <t>9/26/20234:20:18PM</t>
  </si>
  <si>
    <t>9/26/20234:28:52PM</t>
  </si>
  <si>
    <t>BehavioralHealthPartnershipOversightCouncil(BHPOC)</t>
  </si>
  <si>
    <t>LegislativeOfficeBuilding,Room3000
300CapitolAvenue
Hartford,CT06106</t>
  </si>
  <si>
    <t>DavidKaplan</t>
  </si>
  <si>
    <t>david.kaplan@cga.ct.gov</t>
  </si>
  <si>
    <t>(860)240-0346</t>
  </si>
  <si>
    <t>CGS17a-22j</t>
  </si>
  <si>
    <t>None</t>
  </si>
  <si>
    <t>9/29/20231:30:42PM</t>
  </si>
  <si>
    <t>9/29/20231:34:47PM</t>
  </si>
  <si>
    <t>JudicialSelectionCommission</t>
  </si>
  <si>
    <t xml:space="preserve">165CapitolAvenue,Suite1080
Hartford,CT06106
</t>
  </si>
  <si>
    <t>KatieAgati</t>
  </si>
  <si>
    <t>katie.agati@ct.gov</t>
  </si>
  <si>
    <t>860-256-2957</t>
  </si>
  <si>
    <t>Section51-44a</t>
  </si>
  <si>
    <t>LeanderDolphin</t>
  </si>
  <si>
    <t>9/22/202311:01:33AM</t>
  </si>
  <si>
    <t>9/22/202311:08:15AM</t>
  </si>
  <si>
    <t>StateElectionsEnforcementCommission</t>
  </si>
  <si>
    <t>55FarmingtonAvenue
Hartford,CT06105</t>
  </si>
  <si>
    <t>JoshuaFoley</t>
  </si>
  <si>
    <t>joshua.foley@ct.gov</t>
  </si>
  <si>
    <t>860-256-2962</t>
  </si>
  <si>
    <t>MichaelBrandi</t>
  </si>
  <si>
    <t>9/29/20239:41:28AM</t>
  </si>
  <si>
    <t>9/29/202310:04:25AM</t>
  </si>
  <si>
    <t>GovernorsAdvisoryBoardforPersonsWhoareDeaf,DeafBlindandHardofHearing</t>
  </si>
  <si>
    <t>none</t>
  </si>
  <si>
    <t>BarbaraJCassin/LuisaGasco-Soboleski</t>
  </si>
  <si>
    <t>bjcola@comcast.netluisasoboleski24@gmail.com</t>
  </si>
  <si>
    <t>PublicActNo.17-30</t>
  </si>
  <si>
    <t>BarbaraJCassinandLuisaSoboleski,co-chairs</t>
  </si>
  <si>
    <t>BarbaraJCassin</t>
  </si>
  <si>
    <t>9/20/202310:20:07AM</t>
  </si>
  <si>
    <t>9/20/202310:25:42AM</t>
  </si>
  <si>
    <t>StateCouncilonEducationalOpportunitiesforMilitaryChildren</t>
  </si>
  <si>
    <t>StateDepartmentofEducation
450ColumbusBoulevard,Suite605
Hartford,CT06103</t>
  </si>
  <si>
    <t>LauraAnastasio</t>
  </si>
  <si>
    <t>laura.anastasio@ct.gov</t>
  </si>
  <si>
    <t>860-713-6512</t>
  </si>
  <si>
    <t>C.G.S.Section10-15f</t>
  </si>
  <si>
    <t>9/20/20231:03:03PM</t>
  </si>
  <si>
    <t>9/20/20231:14:15PM</t>
  </si>
  <si>
    <t>StateApprenticeshipCouncil</t>
  </si>
  <si>
    <t>200FollyBrookBlvd.
Wethersfield,CT06109</t>
  </si>
  <si>
    <t>TamaraCypress</t>
  </si>
  <si>
    <t>tamara.cypress@ct.gov</t>
  </si>
  <si>
    <t>860-263-6511</t>
  </si>
  <si>
    <t>DantéBartolomeo</t>
  </si>
  <si>
    <t>9/21/20238:27:54AM</t>
  </si>
  <si>
    <t>9/21/20239:18:18AM</t>
  </si>
  <si>
    <t>CraneOperatorsExaminingBoard</t>
  </si>
  <si>
    <t>OfficeofStateFireMarshal
450ColumbusBlvd.
Suite1304
Hartford,CT06103</t>
  </si>
  <si>
    <t>WilliamAbbott</t>
  </si>
  <si>
    <t>William.abbott@ct.gov</t>
  </si>
  <si>
    <t>860-713-5750</t>
  </si>
  <si>
    <t>NateBrown</t>
  </si>
  <si>
    <t>9/23/20232:12:11PM</t>
  </si>
  <si>
    <t>9/23/20232:19:40PM</t>
  </si>
  <si>
    <t>ConnecticutAdvisoryCouncilonHousingMatters</t>
  </si>
  <si>
    <t>16MainSt.,2ndfloor
NewBritain,CT06051</t>
  </si>
  <si>
    <t>RaphaelPodolsky</t>
  </si>
  <si>
    <t>RPodolsky@ctlegal.org</t>
  </si>
  <si>
    <t>860-616-4472</t>
  </si>
  <si>
    <t>C.G.S.47a-71a</t>
  </si>
  <si>
    <t>9/25/20238:58:36AM</t>
  </si>
  <si>
    <t>9/25/20239:46:42AM</t>
  </si>
  <si>
    <t>CampHarknessAdvisoryCommittee</t>
  </si>
  <si>
    <t>305GreatNeckRoad,Waterford,CT06385</t>
  </si>
  <si>
    <t>StanSoby,Chair</t>
  </si>
  <si>
    <t>stansoby@gmail.com</t>
  </si>
  <si>
    <t>860-705-2252</t>
  </si>
  <si>
    <t>Sec.17a-217a</t>
  </si>
  <si>
    <t>StanSoby</t>
  </si>
  <si>
    <t>9/25/20233:16:56PM</t>
  </si>
  <si>
    <t>9/25/20233:27:04PM</t>
  </si>
  <si>
    <t>CommissiononUniformLegislation(UniformLawCommission)</t>
  </si>
  <si>
    <t>CommissiononUniformLegislation
OfficeofLegislativeManagement
Room5100
LOB
Hartford,CT06106-1591
(AddressofLouiseNadeauwhocompletedthisform-18LinnmooreSt.Htfd,CT06114)</t>
  </si>
  <si>
    <t>LouiseNadeau</t>
  </si>
  <si>
    <t>lmvn1@aol.com</t>
  </si>
  <si>
    <t>(860)402-4147</t>
  </si>
  <si>
    <t>CGS2-80</t>
  </si>
  <si>
    <t>JimTamburro,Administrator;DavidBiklen,ChairConnecticutDelegation</t>
  </si>
  <si>
    <t>9/26/202311:17:50AM</t>
  </si>
  <si>
    <t>9/26/202311:48:22AM</t>
  </si>
  <si>
    <t>5GWirelessCouncil</t>
  </si>
  <si>
    <t>450CapitolAvenue,Hartford,CT06106</t>
  </si>
  <si>
    <t>PaulHinsch</t>
  </si>
  <si>
    <t>Paul.Hinsch@ct.gov</t>
  </si>
  <si>
    <t>860-418-6429</t>
  </si>
  <si>
    <t>HouseBillNo.7152-PA19-163</t>
  </si>
  <si>
    <t>AlexisAronne</t>
  </si>
  <si>
    <t>9/27/20239:09:25AM</t>
  </si>
  <si>
    <t>9/27/20239:14:54AM</t>
  </si>
  <si>
    <t>AdvisoryCommissiononIntergovernmentalRelations</t>
  </si>
  <si>
    <t>c/oOfficeofPolicyandManagement,450CapitalAvenue,MS#54ORG,HartfordCT06106</t>
  </si>
  <si>
    <t>MartinHeft</t>
  </si>
  <si>
    <t>ACIR@ct.gov</t>
  </si>
  <si>
    <t>860-418-6355</t>
  </si>
  <si>
    <t>J.BrendanSharkey</t>
  </si>
  <si>
    <t>9/27/20232:24:38PM</t>
  </si>
  <si>
    <t>9/27/20232:28:58PM</t>
  </si>
  <si>
    <t>SchoolBuildingProjectsAdvisoryCommittee</t>
  </si>
  <si>
    <t>450ColumbusBlvd,Hartford,CT06103</t>
  </si>
  <si>
    <t>AlicePritchard</t>
  </si>
  <si>
    <t>alice.pritchard@ct.gov</t>
  </si>
  <si>
    <t>860-716-1399</t>
  </si>
  <si>
    <t>Sec.10-292q</t>
  </si>
  <si>
    <t>9/28/202312:22:42PM</t>
  </si>
  <si>
    <t>9/28/202312:32:40PM</t>
  </si>
  <si>
    <t>ConnecticutMilkPromotionBoard</t>
  </si>
  <si>
    <t>450ColumbusBlvd
Suite701
Hartford,CT06103</t>
  </si>
  <si>
    <t>AllyHughes</t>
  </si>
  <si>
    <t>Allison.Hughes@ct.gov</t>
  </si>
  <si>
    <t>860-500-8918</t>
  </si>
  <si>
    <t>Chapter430;Sec.22-137a.ConnecticutMilkPromotionBoard.Membership.Duties.</t>
  </si>
  <si>
    <t>SethBahler</t>
  </si>
  <si>
    <t>9/29/20236:57:26AM</t>
  </si>
  <si>
    <t>9/29/20237:03:52AM</t>
  </si>
  <si>
    <t>CTStateIndependentLivingCouncil</t>
  </si>
  <si>
    <t>151NewParkAvenue,c/oNCAAA375,Hartford,CT06106</t>
  </si>
  <si>
    <t>MollyCole</t>
  </si>
  <si>
    <t>molly@ctsilc.org</t>
  </si>
  <si>
    <t>8608490686</t>
  </si>
  <si>
    <t>CGS17b-615(2019)</t>
  </si>
  <si>
    <t>9/29/20237:15:59AM</t>
  </si>
  <si>
    <t>9/29/20237:22:45AM</t>
  </si>
  <si>
    <t>9/29/20237:20:53AM</t>
  </si>
  <si>
    <t>9/29/20237:27:52AM</t>
  </si>
  <si>
    <t>ForestPracticesAdvisoryBoard</t>
  </si>
  <si>
    <t>79ElmStreet
HArtford,CT06106</t>
  </si>
  <si>
    <t>ChristopherMartin</t>
  </si>
  <si>
    <t>christopher.martin@ct.gov</t>
  </si>
  <si>
    <t>860-424-3631</t>
  </si>
  <si>
    <t>Sec.23-65g.ForestPracticesAdvisoryBoard.Membership.Powersandduties.</t>
  </si>
  <si>
    <t>9/29/20238:05:18AM</t>
  </si>
  <si>
    <t>9/29/20238:09:30AM</t>
  </si>
  <si>
    <t>StateInsuranceandRiskManagementBoard</t>
  </si>
  <si>
    <t>450ColumbusBoulevard,Suite1202
Hartford,CT06103</t>
  </si>
  <si>
    <t>MelissaFrank</t>
  </si>
  <si>
    <t>melissa.frank@ct.gov</t>
  </si>
  <si>
    <t>860-951-5605</t>
  </si>
  <si>
    <t>CGSSections4a-19,20and21</t>
  </si>
  <si>
    <t>SusanDonatelli</t>
  </si>
  <si>
    <t>9/29/20238:23:09AM</t>
  </si>
  <si>
    <t>9/29/20238:33:27AM</t>
  </si>
  <si>
    <t>StatePropertiesReviewBoard</t>
  </si>
  <si>
    <t>450ColumbusBoulevard–Suite202,Hartford,CT06103</t>
  </si>
  <si>
    <t>DimpleDesai</t>
  </si>
  <si>
    <t>dimple.desai@ct.gov</t>
  </si>
  <si>
    <t>860-471-4302(mobile)</t>
  </si>
  <si>
    <t>CGS4b-3</t>
  </si>
  <si>
    <t>EdwinGreenberg,Chairperson</t>
  </si>
  <si>
    <t>DimpleDesai,DirectorfortheBoard</t>
  </si>
  <si>
    <t>9/29/20239:37:53AM</t>
  </si>
  <si>
    <t>9/29/20239:46:46AM</t>
  </si>
  <si>
    <t>CTFarmWineDevelopmentCouncil</t>
  </si>
  <si>
    <t>450ColumbusBoulevard,Suite703,Hartford,CT06103</t>
  </si>
  <si>
    <t>RebeccaEddy</t>
  </si>
  <si>
    <t>Rebecca.Eddy@ct.gov</t>
  </si>
  <si>
    <t>860-573-0323</t>
  </si>
  <si>
    <t>Sec22-26c</t>
  </si>
  <si>
    <t>BryanHurlburt</t>
  </si>
  <si>
    <t>9/29/20239:42:30AM</t>
  </si>
  <si>
    <t>9/29/20239:52:34AM</t>
  </si>
  <si>
    <t>PersonalCareAttendantWorkforceCouncil</t>
  </si>
  <si>
    <t>MelissaMorton</t>
  </si>
  <si>
    <t>Melissa.Morton@ct.gov</t>
  </si>
  <si>
    <t>860-418-6500</t>
  </si>
  <si>
    <t>Section17b-706a</t>
  </si>
  <si>
    <t>9/29/202310:35:17AM</t>
  </si>
  <si>
    <t>9/29/202310:42:04AM</t>
  </si>
  <si>
    <t>BoardofControl-AgriculturalExperimentStation</t>
  </si>
  <si>
    <t>123HuntingtonStreet,NewHaven,CT06511</t>
  </si>
  <si>
    <t>JasonWhite</t>
  </si>
  <si>
    <t>Jason.White@ct.gov</t>
  </si>
  <si>
    <t>203-974-8440</t>
  </si>
  <si>
    <t>CGS22-79</t>
  </si>
  <si>
    <t>MichaelLast</t>
  </si>
  <si>
    <t>9/29/202311:42:45AM</t>
  </si>
  <si>
    <t>9/29/202312:20:59PM</t>
  </si>
  <si>
    <t>AdoptionReviewBoard</t>
  </si>
  <si>
    <t>c/oProbateCourtAdministration
186NewingtonRoad
WestHartford,CT06110</t>
  </si>
  <si>
    <t>AttorneyHeatherDostaler</t>
  </si>
  <si>
    <t>Heather.Dostaler@ctprobate.gov</t>
  </si>
  <si>
    <t>(860)231-2442,ext.321</t>
  </si>
  <si>
    <t>C.G.S.45a-763</t>
  </si>
  <si>
    <t>HeatherDostaler</t>
  </si>
  <si>
    <t>9/29/202312:36:39PM</t>
  </si>
  <si>
    <t>9/29/202312:45:13PM</t>
  </si>
  <si>
    <t>CommissiononHumanRightsandOpportunities</t>
  </si>
  <si>
    <t>450ColumbusBoulevard,Suite2
Hartford,CT
06103</t>
  </si>
  <si>
    <t>DarcyStrand</t>
  </si>
  <si>
    <t>darcy.strand@ct.gov</t>
  </si>
  <si>
    <t>959-282-2000</t>
  </si>
  <si>
    <t>NicholasKapoor</t>
  </si>
  <si>
    <t>9/29/202312:54:48PM</t>
  </si>
  <si>
    <t>9/29/20231:03:15PM</t>
  </si>
  <si>
    <t>Workers'CompensationAdvisoryBoard</t>
  </si>
  <si>
    <t xml:space="preserve">Workers’CompensationCommission
CapitolPlace,4thFloorSuites
21OakStreet
Hartford,CT06106
</t>
  </si>
  <si>
    <t>RichardEighme</t>
  </si>
  <si>
    <t>richard.eighme@ct.gov</t>
  </si>
  <si>
    <t>(860)917-4899</t>
  </si>
  <si>
    <t>C.G.S.Sec.31-280a</t>
  </si>
  <si>
    <t>MichaelJ.Riley</t>
  </si>
  <si>
    <t>9/29/20231:03:21PM</t>
  </si>
  <si>
    <t>9/29/20231:08:26PM</t>
  </si>
  <si>
    <t>Workers'CompensationAdministrativeLawJudges</t>
  </si>
  <si>
    <t>Workers’CompensationCommission
CapitolPlace,4thFloorSuites
21OakStreet
Hartford,CT06106</t>
  </si>
  <si>
    <t>C.G.S.Sec.31-276</t>
  </si>
  <si>
    <t>StephenM.Morelli</t>
  </si>
  <si>
    <t>9/29/20233:18:23PM</t>
  </si>
  <si>
    <t>9/29/20233:22:16PM</t>
  </si>
  <si>
    <t>CommunityInvestmentFund2030</t>
  </si>
  <si>
    <t>450ColumbusBlvd,4thfloor
Hartford,CT06103</t>
  </si>
  <si>
    <t>MattPugliese</t>
  </si>
  <si>
    <t>Matthew.Pugliese@ct.gov</t>
  </si>
  <si>
    <t>860-280-8710</t>
  </si>
  <si>
    <t>Section32-285a</t>
  </si>
  <si>
    <t>MatthewRitterandMartinLooney</t>
  </si>
  <si>
    <t>9/29/20234:25:52PM</t>
  </si>
  <si>
    <t>9/29/20234:35:26PM</t>
  </si>
  <si>
    <t>HistoricPreservationCouncil</t>
  </si>
  <si>
    <t>SHPO450ColumbusBoulevard,Suite5,Hartford,CT06103</t>
  </si>
  <si>
    <t>PaulS.Butkus</t>
  </si>
  <si>
    <t>paul@pirieassociates.com</t>
  </si>
  <si>
    <t>203-379-7277</t>
  </si>
  <si>
    <t>CTGenStat§10-409(2012)</t>
  </si>
  <si>
    <t>PaulS.Butkus,vice-chair</t>
  </si>
  <si>
    <t>9/29/20238:14:33PM</t>
  </si>
  <si>
    <t>9/29/20238:21:14PM</t>
  </si>
  <si>
    <t>ConnecticutCouncilonEnvironmentalQuality(corrected)</t>
  </si>
  <si>
    <t>6thFloor,79ElmStreet,Hartford,CT06106</t>
  </si>
  <si>
    <t>PaulAresta,ExecutiveDirector</t>
  </si>
  <si>
    <t>Paul.aresta@ct.gov</t>
  </si>
  <si>
    <t>860-424-3939</t>
  </si>
  <si>
    <t>CGS22a-11</t>
  </si>
  <si>
    <t>PaulAresta</t>
  </si>
  <si>
    <t>10/1/20239:40:37PM</t>
  </si>
  <si>
    <t>10/1/20239:47:14PM</t>
  </si>
  <si>
    <t>CriminalJusticePolicyAdvisoryCommission</t>
  </si>
  <si>
    <t>OfficeofPolicyandManagement,450CapitolAve,Hartford,CT06106</t>
  </si>
  <si>
    <t>MarcPelka</t>
  </si>
  <si>
    <t>marc.pelka@ct.gov</t>
  </si>
  <si>
    <t>(860)856-0724</t>
  </si>
  <si>
    <t>10/2/20237:53:50AM</t>
  </si>
  <si>
    <t>10/2/20238:03:58AM</t>
  </si>
  <si>
    <t>CodeTrainingandEducationFundBoardofControl</t>
  </si>
  <si>
    <t>450ColumbusBlvd
DAS/OEDM-13N-Suite1306
Hartford,CT06103</t>
  </si>
  <si>
    <t>MichaelFullerton</t>
  </si>
  <si>
    <t>michael.fullerton@ct.gov</t>
  </si>
  <si>
    <t>860-713-5522</t>
  </si>
  <si>
    <t>CGSCH54129-251c</t>
  </si>
  <si>
    <t>10/2/20238:04:29AM</t>
  </si>
  <si>
    <t>10/2/20238:09:41AM</t>
  </si>
  <si>
    <t>FireMarshalTrainingCouncil</t>
  </si>
  <si>
    <t>CGSCH54129-298a</t>
  </si>
  <si>
    <t>DonHarwood</t>
  </si>
  <si>
    <t>10/2/20238:10:07AM</t>
  </si>
  <si>
    <t>10/2/20238:14:06AM</t>
  </si>
  <si>
    <t>BuildingCodeTrainingCouncil</t>
  </si>
  <si>
    <t>CGSCH54129-251b</t>
  </si>
  <si>
    <t>DanLoos</t>
  </si>
  <si>
    <t>10/2/20238:50:21AM</t>
  </si>
  <si>
    <t>10/2/20238:55:29AM</t>
  </si>
  <si>
    <t>AdvisoryCommitteetotheOfficeoftheHealthcareAdvocate</t>
  </si>
  <si>
    <t>P.O.Box1543
Hartford,CT06144</t>
  </si>
  <si>
    <t>SeanKing</t>
  </si>
  <si>
    <t>Sean.King@ct.gov</t>
  </si>
  <si>
    <t>860.559.0471</t>
  </si>
  <si>
    <t>10/2/202311:36:51AM</t>
  </si>
  <si>
    <t>10/2/202311:45:13AM</t>
  </si>
  <si>
    <t>BoardofRegentsforHigherEducation</t>
  </si>
  <si>
    <t>61WoodlandStreet,Hartford,CT06105</t>
  </si>
  <si>
    <t>PamelaHeleen</t>
  </si>
  <si>
    <t>pheleen@commnet.edu</t>
  </si>
  <si>
    <t>860-810-9547</t>
  </si>
  <si>
    <t>Section10a-1a</t>
  </si>
  <si>
    <t>JoAnnRyan</t>
  </si>
  <si>
    <t>10/2/20231:15:44PM</t>
  </si>
  <si>
    <t>10/2/20231:34:49PM</t>
  </si>
  <si>
    <t>TheUniversityofConnecticutHealthCenterFinanceCorporation</t>
  </si>
  <si>
    <t>UniversityofConnecticut
OfficeofthePresident
352MansfieldRoad
Storrs,CT06269-1048</t>
  </si>
  <si>
    <t>SusanA.Locke</t>
  </si>
  <si>
    <t>susan.locke@uconn.edu</t>
  </si>
  <si>
    <t>(860)486-4894</t>
  </si>
  <si>
    <t>RachelS.Rubin,ExecutiveSecretarytotheBoardofTrustees</t>
  </si>
  <si>
    <t>SusanA.Locke,AssistantExecutiveSecretarytotheBoardofTrustees</t>
  </si>
  <si>
    <t>10/2/20233:09:47PM</t>
  </si>
  <si>
    <t>10/2/20233:22:00PM</t>
  </si>
  <si>
    <t>CouncilonProbateJudicialConduct</t>
  </si>
  <si>
    <t>OfficeoftheProbateCourtAdministrator
186NewingtonRoad
WestHartford,CT06110</t>
  </si>
  <si>
    <t>CindyWolfeBoynton</t>
  </si>
  <si>
    <t>cynthia.boynton@ctprobate.gov</t>
  </si>
  <si>
    <t>860-231-2442,ext332</t>
  </si>
  <si>
    <t>CGS45a-62</t>
  </si>
  <si>
    <t>Chairman,theHonorableJosephP.Flynn,JudgeTrialReferee</t>
  </si>
  <si>
    <t>10/4/202311:22:23AM</t>
  </si>
  <si>
    <t>10/4/202311:27:37AM</t>
  </si>
  <si>
    <t>StateAdvisoryCouncilonChildrenandFamilies</t>
  </si>
  <si>
    <t>SOTS165.Intern1@ct.gov</t>
  </si>
  <si>
    <t>SarahLockery</t>
  </si>
  <si>
    <t>slockery@tccoh.org</t>
  </si>
  <si>
    <t>(203)248-2116,Ext.283</t>
  </si>
  <si>
    <t>Sec.17a-4</t>
  </si>
  <si>
    <t>SarahLockeryandMykeHalpin</t>
  </si>
  <si>
    <t>SarahTurley(Intern,SOTS)</t>
  </si>
  <si>
    <t>10/4/202311:27:44AM</t>
  </si>
  <si>
    <t>10/4/202311:33:09AM</t>
  </si>
  <si>
    <t>AdvisoryBoardtotheCommissiononWomen,Children,Seniors,EquityandOpportunity</t>
  </si>
  <si>
    <t>WernerOyanadel</t>
  </si>
  <si>
    <t>werner.oyanadel@cga.ct.gov</t>
  </si>
  <si>
    <t>(959)990-5806</t>
  </si>
  <si>
    <t>Sec.2-127</t>
  </si>
  <si>
    <t>AlanTanandKarenJarmoc</t>
  </si>
  <si>
    <t>10/4/202311:33:14AM</t>
  </si>
  <si>
    <t>10/4/202311:37:14AM</t>
  </si>
  <si>
    <t>LiquorControlCommission</t>
  </si>
  <si>
    <t>LeslieO'Brien</t>
  </si>
  <si>
    <t>leslie.obrien@ct.gov</t>
  </si>
  <si>
    <t>860-713-6208</t>
  </si>
  <si>
    <t>Sec.30-2</t>
  </si>
  <si>
    <t>BryanT.Cafferelli</t>
  </si>
  <si>
    <t>10/4/20231:38:47PM</t>
  </si>
  <si>
    <t>10/4/20231:42:01PM</t>
  </si>
  <si>
    <t>PsychiatricSecurityReviewBoard</t>
  </si>
  <si>
    <t>505HudsonStreet,Hartford,CT06106</t>
  </si>
  <si>
    <t>VanessaCardella</t>
  </si>
  <si>
    <t>Vanessa.Cardella@ct.gov</t>
  </si>
  <si>
    <t>8605661441</t>
  </si>
  <si>
    <t>TheBoardisgovernedbyConnecticutGeneralStatutes,Sections17a-580through17a-603</t>
  </si>
  <si>
    <t>10/6/202310:42:59AM</t>
  </si>
  <si>
    <t>10/6/202311:28:43AM</t>
  </si>
  <si>
    <t>ConnecticutExaminingBoardforBarbers,Hairdressers&amp;Cosmeticians</t>
  </si>
  <si>
    <t>DPH,PHHO,410CapitolAvenue,MS13PHO,Hartford,CT06134</t>
  </si>
  <si>
    <t>TyraAnnePeluso</t>
  </si>
  <si>
    <t>tyra.peluso@ct.gov</t>
  </si>
  <si>
    <t>860509763</t>
  </si>
  <si>
    <t>KarlosBoghosian</t>
  </si>
  <si>
    <t>TyraPeluso</t>
  </si>
  <si>
    <t>10/6/202312:44:16PM</t>
  </si>
  <si>
    <t>10/6/202312:52:01PM</t>
  </si>
  <si>
    <t>InvestmentAdvisoryCouncil</t>
  </si>
  <si>
    <t>165CapitolAvenue,Hartford,Connecticut06106</t>
  </si>
  <si>
    <t>GinnyKim</t>
  </si>
  <si>
    <t>ginny.kim@ct.gov</t>
  </si>
  <si>
    <t>860-702-3030</t>
  </si>
  <si>
    <t>D.EllenShuman</t>
  </si>
  <si>
    <t>10/6/20231:02:09PM</t>
  </si>
  <si>
    <t>10/6/20231:03:37PM</t>
  </si>
  <si>
    <t>ConnecticutBoardofNatureopathicExaminers</t>
  </si>
  <si>
    <t>tyrapeluso</t>
  </si>
  <si>
    <t>8605097623</t>
  </si>
  <si>
    <t>JonathanRaistrick</t>
  </si>
  <si>
    <t>10/6/20231:05:45PM</t>
  </si>
  <si>
    <t>10/6/20231:07:44PM</t>
  </si>
  <si>
    <t>ConnecticutBoardofExaminersforOpticians</t>
  </si>
  <si>
    <t>AldenMead</t>
  </si>
  <si>
    <t>10/6/20231:09:52PM</t>
  </si>
  <si>
    <t>10/6/20231:11:23PM</t>
  </si>
  <si>
    <t>ConnecticutBoardofExaminersforPhysicalTherapists</t>
  </si>
  <si>
    <t>MichaelParisi</t>
  </si>
  <si>
    <t>10/6/20231:13:12PM</t>
  </si>
  <si>
    <t>10/6/20231:14:35PM</t>
  </si>
  <si>
    <t>ConnecticutBoardofExaminrsofPsychologists</t>
  </si>
  <si>
    <t>HowardOakes,Jr</t>
  </si>
  <si>
    <t>10/6/20231:14:48PM</t>
  </si>
  <si>
    <t>10/6/20231:16:09PM</t>
  </si>
  <si>
    <t>ConnecticutBoardofVeterinaryMedicine</t>
  </si>
  <si>
    <t>MaryAnneO'Neill</t>
  </si>
  <si>
    <t>10/10/20238:57:22AM</t>
  </si>
  <si>
    <t>10/10/20239:08:52AM</t>
  </si>
  <si>
    <t>DepartmentofLaborEmploymentSecurityBoardofReview</t>
  </si>
  <si>
    <t>38WolcottHillRoad,Wethersfield,CT06109</t>
  </si>
  <si>
    <t>DanielleAngliss,BoardChairperson</t>
  </si>
  <si>
    <t>danielle.angliss@ct.gov</t>
  </si>
  <si>
    <t>860-263-6969</t>
  </si>
  <si>
    <t>DanielleAngliss</t>
  </si>
  <si>
    <t>10/10/202311:02:46AM</t>
  </si>
  <si>
    <t>10/10/202311:15:07AM</t>
  </si>
  <si>
    <t>CTDepartmentofveteransaffairs,Boardoftrustees</t>
  </si>
  <si>
    <t>60GilbertLane
Burlington,CT06013</t>
  </si>
  <si>
    <t>PatNelligan</t>
  </si>
  <si>
    <t>pnelligan@sbcglobal.net</t>
  </si>
  <si>
    <t>8609950173</t>
  </si>
  <si>
    <t>DepartmentofVeteransAffairs</t>
  </si>
  <si>
    <t>10/11/202312:59:16PM</t>
  </si>
  <si>
    <t>10/11/20231:08:51PM</t>
  </si>
  <si>
    <t>ConnecticutValleyHospitalAdvisoryBoard</t>
  </si>
  <si>
    <t>POBox351Middletown,CT</t>
  </si>
  <si>
    <t>LakishaHyatt</t>
  </si>
  <si>
    <t>lakisha.hyatt@ct.gov</t>
  </si>
  <si>
    <t>860-262-6110</t>
  </si>
  <si>
    <t>LaryMcHugh</t>
  </si>
  <si>
    <t>LakishaHyatt,HospitalCEO</t>
  </si>
  <si>
    <t>10/12/202310:46:03AM</t>
  </si>
  <si>
    <t>10/12/202310:51:47AM</t>
  </si>
  <si>
    <t>NuclearEnergyAdvisoryCouncil(NEAC)</t>
  </si>
  <si>
    <t>79ElmStreet
Hartford,CT06106</t>
  </si>
  <si>
    <t>JeffSemancik</t>
  </si>
  <si>
    <t>jeffrey.semancik@ct.gov</t>
  </si>
  <si>
    <t>860-424-4190</t>
  </si>
  <si>
    <t>CGSSec.16-11a.</t>
  </si>
  <si>
    <t>Rep.KevinRyan</t>
  </si>
  <si>
    <t>10/12/202310:18:38AM</t>
  </si>
  <si>
    <t>10/12/202312:01:14PM</t>
  </si>
  <si>
    <t>ConnecticutStateEmployeesRetirementCommission</t>
  </si>
  <si>
    <t>ConnecticutStateEmployeesRetirementCommission
165CapitolAvenue
Hartford,CT06106</t>
  </si>
  <si>
    <t>JohnHerrington</t>
  </si>
  <si>
    <t>john.herrington@ct.gov</t>
  </si>
  <si>
    <t>860-702-3443</t>
  </si>
  <si>
    <t>Conn.Gen.Stat.Section5-155a</t>
  </si>
  <si>
    <t>PeterAdomeit</t>
  </si>
  <si>
    <t>JohnW.Herrington</t>
  </si>
  <si>
    <t>10/12/202312:15:54PM</t>
  </si>
  <si>
    <t>10/12/202312:22:51PM</t>
  </si>
  <si>
    <t>Dept.ofEconomic&amp;CommunityDevelopment</t>
  </si>
  <si>
    <t>450ColumbusBoulevard
4thFloor
Hartford,CT06103</t>
  </si>
  <si>
    <t>MaribelLaLuz</t>
  </si>
  <si>
    <t>maribel.laluz@ct.gov</t>
  </si>
  <si>
    <t>860-539-5485</t>
  </si>
  <si>
    <t>Sec32-7q</t>
  </si>
  <si>
    <t>10/13/20233:43:53PM</t>
  </si>
  <si>
    <t>10/13/20233:50:45PM</t>
  </si>
  <si>
    <t>ConnecticutStateEmergencyResponseCommission</t>
  </si>
  <si>
    <t>c/oCTDepartmentofEnergyandEnvironmentalProtection;79ElmStreet;HartfordCT06106</t>
  </si>
  <si>
    <t>Diane.Duva@ct.gov</t>
  </si>
  <si>
    <t>DEEP.CTEPCRA@ct.gov</t>
  </si>
  <si>
    <t>860-424-3420</t>
  </si>
  <si>
    <t>CGS22a-601</t>
  </si>
  <si>
    <t>GerardP.Goudreau</t>
  </si>
  <si>
    <t>DianeDuva,Director,EmergencyResponsePlanningOffice,CTDEEP/SERCDirector</t>
  </si>
  <si>
    <t>10/16/202312:20:24PM</t>
  </si>
  <si>
    <t>10/16/202312:26:41PM</t>
  </si>
  <si>
    <t>LongIslandSoundResourceandUseInventoryandBluePlanAdvisoryCommittee</t>
  </si>
  <si>
    <t>79ElmStreet,Hartford,CT06106</t>
  </si>
  <si>
    <t>BrianThompson</t>
  </si>
  <si>
    <t>brian.thompson@ct.gov</t>
  </si>
  <si>
    <t>860-424-3650</t>
  </si>
  <si>
    <t>CGSSection25-157t(a)</t>
  </si>
  <si>
    <t>KatieDykes,CommissionerofDEEP,Chairperson</t>
  </si>
  <si>
    <t>Mary-bethHart</t>
  </si>
  <si>
    <t>10/16/20232:13:34PM</t>
  </si>
  <si>
    <t>10/16/20234:21:41PM</t>
  </si>
  <si>
    <t>Long-TermCareAdvisoryCouncil</t>
  </si>
  <si>
    <t>165CapitolAve,Suite1095
Hartford,CT06106</t>
  </si>
  <si>
    <t>MichaelWerner</t>
  </si>
  <si>
    <t>michael.werner@cga.ct.gov</t>
  </si>
  <si>
    <t>9599005807</t>
  </si>
  <si>
    <t>StevenHernández,Esq.</t>
  </si>
  <si>
    <t>10/19/202310:08:02AM</t>
  </si>
  <si>
    <t>10/19/202310:13:50AM</t>
  </si>
  <si>
    <t>CTCouncilonSoilandWaterConservation</t>
  </si>
  <si>
    <t>43DavenportDrive,StamfordCT06902</t>
  </si>
  <si>
    <t>LilianRuiz-ExecutiveDirector</t>
  </si>
  <si>
    <t>ctcouncilswc@gmail.com</t>
  </si>
  <si>
    <t>203-424-8469</t>
  </si>
  <si>
    <t>§§22a-315-1—22a-315-19</t>
  </si>
  <si>
    <t>DeniseSavageau-Chairperson</t>
  </si>
  <si>
    <t>LilianRuiz</t>
  </si>
  <si>
    <t>10/19/202310:08:42AM</t>
  </si>
  <si>
    <t>10/19/202310:18:32AM</t>
  </si>
  <si>
    <t>E9-1-1Commission</t>
  </si>
  <si>
    <t>505HudsonStreetHartford,CT06106</t>
  </si>
  <si>
    <t>JohnElsesser</t>
  </si>
  <si>
    <t>johnelsesser@gmail.com</t>
  </si>
  <si>
    <t>---.---.----</t>
  </si>
  <si>
    <t>Sec.28-29a</t>
  </si>
  <si>
    <t>SarahTurley(Intern-SOTS)</t>
  </si>
  <si>
    <t>10/19/20234:22:49PM</t>
  </si>
  <si>
    <t>10/19/20234:31:27PM</t>
  </si>
  <si>
    <t>ArchitecturalLicenseBoard</t>
  </si>
  <si>
    <t>450ColumbusBlvd
HArtfordCT</t>
  </si>
  <si>
    <t>MaggiePoisson</t>
  </si>
  <si>
    <t>marquerite.poisson@ct.gov</t>
  </si>
  <si>
    <t>860-713-6235</t>
  </si>
  <si>
    <t>PhillipCerroneChair</t>
  </si>
  <si>
    <t>PhilipCerrone</t>
  </si>
  <si>
    <t>9/18/20233:45:47PM</t>
  </si>
  <si>
    <t>9/18/20233:50:24PM</t>
  </si>
  <si>
    <t>ConnecticutStateCapitolPreservationandRestorationCommission</t>
  </si>
  <si>
    <t>OfficeofLegislativeManagement
LegislativeOfficeBuilding,Room5100
Hartford,CT06106-1591</t>
  </si>
  <si>
    <t>ElizabethConroy</t>
  </si>
  <si>
    <t>Asabove</t>
  </si>
  <si>
    <t>860-240-0100</t>
  </si>
  <si>
    <t>Emil"Buddy"Altobello</t>
  </si>
  <si>
    <t>9/19/202312:20:07PM</t>
  </si>
  <si>
    <t>9/19/20231:05:50PM</t>
  </si>
  <si>
    <t>ConnecticutRealEstateCommission</t>
  </si>
  <si>
    <t>450ColumbusBlvd
Hartford,CT06103</t>
  </si>
  <si>
    <t>JosephB.Castonguay</t>
  </si>
  <si>
    <t>benc@sentryrealestate.com</t>
  </si>
  <si>
    <t>860-871-2775</t>
  </si>
  <si>
    <t>Sec.20-311a.oftheConnecticutGeneralStatutes</t>
  </si>
  <si>
    <t>9/21/20238:05:16AM</t>
  </si>
  <si>
    <t>9/21/20238:20:20AM</t>
  </si>
  <si>
    <t>OccupationalSafetyandHealthReviewCommission</t>
  </si>
  <si>
    <t>CONN-OSHA
38WolcottHillRoad
Wethersfield,CT06109</t>
  </si>
  <si>
    <t>JohnRosa-DirectorCONN-OSHA</t>
  </si>
  <si>
    <t>SameasinItem2</t>
  </si>
  <si>
    <t>860-263-6925</t>
  </si>
  <si>
    <t>StatuteSection31-376</t>
  </si>
  <si>
    <t>JohnRosa</t>
  </si>
  <si>
    <t>9/22/20232:28:55PM</t>
  </si>
  <si>
    <t>9/22/20232:34:09PM</t>
  </si>
  <si>
    <t>MunicipalAccountabilityReviewBoard(MARB)</t>
  </si>
  <si>
    <t>KimberlyKennison</t>
  </si>
  <si>
    <t>Kimberly.Kennison@ct.gov</t>
  </si>
  <si>
    <t>PA17-2Section367</t>
  </si>
  <si>
    <t>JeffreyR.Beckham</t>
  </si>
  <si>
    <t>9/22/20232:34:29PM</t>
  </si>
  <si>
    <t>9/22/20232:41:50PM</t>
  </si>
  <si>
    <t>MunicipalFinanceAdvisoryCommittee</t>
  </si>
  <si>
    <t>860-418-6422</t>
  </si>
  <si>
    <t>Section7-394b</t>
  </si>
  <si>
    <t>KathleenClarke-Buch</t>
  </si>
  <si>
    <t>9/26/20231:02:20PM</t>
  </si>
  <si>
    <t>9/26/20232:30:30PM</t>
  </si>
  <si>
    <t>GISAdvisoryCouncil</t>
  </si>
  <si>
    <t>ScottGaul</t>
  </si>
  <si>
    <t>Scott.Gaul@ct.gov</t>
  </si>
  <si>
    <t>860-418-6236</t>
  </si>
  <si>
    <t>PA21-2Section79,Sec.4d-92</t>
  </si>
  <si>
    <t>AlfredoHerrera</t>
  </si>
  <si>
    <t>9/27/20239:27:37AM</t>
  </si>
  <si>
    <t>9/27/20239:36:22AM</t>
  </si>
  <si>
    <t>FireProtectionLicenseBoard</t>
  </si>
  <si>
    <t>450ColumbusBlvd.
Hartford,CT
06103</t>
  </si>
  <si>
    <t>DavidWaskowicz</t>
  </si>
  <si>
    <t>dwaskowicz@snet.net</t>
  </si>
  <si>
    <t>203-213-4259</t>
  </si>
  <si>
    <t>Chapter393</t>
  </si>
  <si>
    <t>9/27/202312:15:56PM</t>
  </si>
  <si>
    <t>9/27/202312:31:32PM</t>
  </si>
  <si>
    <t>CTTeachers'RetirementBoard</t>
  </si>
  <si>
    <t>165CapitolAve.
Hartford,CT06106</t>
  </si>
  <si>
    <t>CharleneHill</t>
  </si>
  <si>
    <t>charlene.hill@ct.gov</t>
  </si>
  <si>
    <t>959-867-6376</t>
  </si>
  <si>
    <t>Chapter167aoftheCGS</t>
  </si>
  <si>
    <t>ClareBarnett</t>
  </si>
  <si>
    <t>9/29/20238:03:18AM</t>
  </si>
  <si>
    <t>9/29/20238:14:14AM</t>
  </si>
  <si>
    <t>ConnecticutOccupationalSafetyandHealthReviewCommission</t>
  </si>
  <si>
    <t>john.rosa@ct.gov</t>
  </si>
  <si>
    <t>Sec31-376</t>
  </si>
  <si>
    <t>9/29/202310:18:14AM</t>
  </si>
  <si>
    <t>9/29/202312:27:57PM</t>
  </si>
  <si>
    <t>StateBoardofLaborRelations</t>
  </si>
  <si>
    <t>Jose'A.Santana</t>
  </si>
  <si>
    <t>38WolcottHillRoad,Wethersfield,CT06909</t>
  </si>
  <si>
    <t>860-263-6860</t>
  </si>
  <si>
    <t>Section31-102.StateBoardofLaborrelations</t>
  </si>
  <si>
    <t>9/29/20233:05:09PM</t>
  </si>
  <si>
    <t>9/29/20233:12:28PM</t>
  </si>
  <si>
    <t>FreedomofInformationCommission</t>
  </si>
  <si>
    <t>11SanfordsBridgeRoad,EastHaddam,CTO6423</t>
  </si>
  <si>
    <t>LindaFasciano</t>
  </si>
  <si>
    <t>LFasciano@ct.gov</t>
  </si>
  <si>
    <t>8605665683</t>
  </si>
  <si>
    <t>ConnecticutLegislature</t>
  </si>
  <si>
    <t>ColleenMurphy</t>
  </si>
  <si>
    <t>Hankins</t>
  </si>
  <si>
    <t>9/29/20233:37:06PM</t>
  </si>
  <si>
    <t>9/29/20234:32:43PM</t>
  </si>
  <si>
    <t>SocialEquityCouncil</t>
  </si>
  <si>
    <t>450ColumbusBlvdSuite5,South
HartfordCT06103</t>
  </si>
  <si>
    <t>Ginne-RaeClay</t>
  </si>
  <si>
    <t>ginne-rae.clay@ct.gov</t>
  </si>
  <si>
    <t>860-500-2412</t>
  </si>
  <si>
    <t>9/30/202312:18:03PM</t>
  </si>
  <si>
    <t>9/30/202312:27:27PM</t>
  </si>
  <si>
    <t>CommissionOnFirePreventionandControl</t>
  </si>
  <si>
    <t>34perimeterRoad,WindsorLocks,CT06096</t>
  </si>
  <si>
    <t>KaraOuellette</t>
  </si>
  <si>
    <t>Kara.ouellette@ct.gov</t>
  </si>
  <si>
    <t>860-264-9231</t>
  </si>
  <si>
    <t>4-1&amp;7-323K</t>
  </si>
  <si>
    <t>PeterCarozzaJr.</t>
  </si>
  <si>
    <t>9/30/20235:53:40PM</t>
  </si>
  <si>
    <t>9/30/20236:05:45PM</t>
  </si>
  <si>
    <t>ConnecticutCommissionforEducationalTechnology</t>
  </si>
  <si>
    <t>55FarmingtonAvenue,Hartford,CT06105</t>
  </si>
  <si>
    <t>DougCasey</t>
  </si>
  <si>
    <t>doug.casey@ct.gov</t>
  </si>
  <si>
    <t>(860)622-2224</t>
  </si>
  <si>
    <t>Chapter61a(https://www.cga.ct.gov/current/pub/chap_061a.htm)</t>
  </si>
  <si>
    <t>10/2/20231:35:22PM</t>
  </si>
  <si>
    <t>10/2/20231:46:22PM</t>
  </si>
  <si>
    <t>TheUniversityofConnecticutBoardofTrustees</t>
  </si>
  <si>
    <t>10/6/202312:56:05PM</t>
  </si>
  <si>
    <t>10/6/202312:58:13PM</t>
  </si>
  <si>
    <t>BoardofExaminersforEmbalmersandFuneralDirectors</t>
  </si>
  <si>
    <t>DarrellMcClaam</t>
  </si>
  <si>
    <t>10/6/20231:00:15PM</t>
  </si>
  <si>
    <t>10/6/20231:01:51PM</t>
  </si>
  <si>
    <t>ConnecticutMedicalExaminingBoard</t>
  </si>
  <si>
    <t>KathrynEmmett</t>
  </si>
  <si>
    <t>10/6/20231:03:50PM</t>
  </si>
  <si>
    <t>10/6/20231:05:31PM</t>
  </si>
  <si>
    <t>ConnecticutStateBoardofExaminersforNursing</t>
  </si>
  <si>
    <t>PatriciaBouffard</t>
  </si>
  <si>
    <t>10/6/20231:11:37PM</t>
  </si>
  <si>
    <t>10/6/20231:13:02PM</t>
  </si>
  <si>
    <t>ConnecticutBoardofExaminersinPodiatry</t>
  </si>
  <si>
    <t>VitaHardy</t>
  </si>
  <si>
    <t>10/11/202312:39:51PM</t>
  </si>
  <si>
    <t>10/11/20231:23:56PM</t>
  </si>
  <si>
    <t>BoardofFirearmsPermitExaminers</t>
  </si>
  <si>
    <t>165CapitolAve.,Ste.1070
Hartford,CT06106</t>
  </si>
  <si>
    <t>NancyLotas</t>
  </si>
  <si>
    <t>nancy.lotas@ct.gov</t>
  </si>
  <si>
    <t>860-256-2947</t>
  </si>
  <si>
    <t>CarolynM.Futtner,Esq.</t>
  </si>
  <si>
    <t>9/19/202310:52:16AM</t>
  </si>
  <si>
    <t>9/19/202310:55:46AM</t>
  </si>
  <si>
    <t>RecycleCTFoundationCouncil(correctedversion)</t>
  </si>
  <si>
    <t>c/oCTDEEP,79ElmStreet,Hartford,CT06106</t>
  </si>
  <si>
    <t>SherillBaldwin,CTDEEP,SustainableMaterialsManagement</t>
  </si>
  <si>
    <t>sherill.baldwin@ct.gov</t>
  </si>
  <si>
    <t>959-895-2711</t>
  </si>
  <si>
    <t>Chapter446d-SolidWasteManagement-Sec.22a-229andPA14-94</t>
  </si>
  <si>
    <t>SherillBaldwin</t>
  </si>
  <si>
    <t>9/19/202310:21:33PM</t>
  </si>
  <si>
    <t>9/19/202310:30:21PM</t>
  </si>
  <si>
    <t>ConnecticutStateBoardofAccountancy</t>
  </si>
  <si>
    <t>ConnecticutDepartmentofConsumerProtection</t>
  </si>
  <si>
    <t>JohnSchuyler,Chair</t>
  </si>
  <si>
    <t>john.schuyler71@gmail.com</t>
  </si>
  <si>
    <t>(860)651-9512</t>
  </si>
  <si>
    <t>Chapter389C.G.S.</t>
  </si>
  <si>
    <t>JohnSchuyler,Chairperson</t>
  </si>
  <si>
    <t>JohnSchuyler</t>
  </si>
  <si>
    <t>9/27/202310:19:45AM</t>
  </si>
  <si>
    <t>9/27/202310:25:33AM</t>
  </si>
  <si>
    <t>PoliceOfficerStandardsandTrainingCouncil</t>
  </si>
  <si>
    <t>285PrestonAve.,Meriden,CT06450</t>
  </si>
  <si>
    <t>KeithMello,Chairperson,POSTC</t>
  </si>
  <si>
    <t>kmello@milfordct.gov</t>
  </si>
  <si>
    <t>203-783-4800</t>
  </si>
  <si>
    <t>C&gt;G&gt;S7-295ato7_294gg</t>
  </si>
  <si>
    <t>KeithMello,Chairperson</t>
  </si>
  <si>
    <t>KeithMello</t>
  </si>
  <si>
    <t>9/27/20231:55:31PM</t>
  </si>
  <si>
    <t>9/27/20237:11:28PM</t>
  </si>
  <si>
    <t>ConnecticutStateDentalCommission</t>
  </si>
  <si>
    <t>410CapitolAveMS#13PHO
P.O.Box340308
Hartford,CT06134</t>
  </si>
  <si>
    <t>860-509-7566</t>
  </si>
  <si>
    <t>Chapter379Sec.20-103a</t>
  </si>
  <si>
    <t>PeterS.Katz,DMD</t>
  </si>
  <si>
    <t>PeterS.Katz</t>
  </si>
  <si>
    <t>9/28/20239:47:34AM</t>
  </si>
  <si>
    <t>9/28/20239:52:57AM</t>
  </si>
  <si>
    <t>Employee'sReviewBoard</t>
  </si>
  <si>
    <t>450ColumbusBoulevard,14thFloorSuite1401,Hartford,CT06103</t>
  </si>
  <si>
    <t>LindaShackett-Blue</t>
  </si>
  <si>
    <t>linda.shackett-blue@ct.gov</t>
  </si>
  <si>
    <t>860-785-9750</t>
  </si>
  <si>
    <t>Sec.5-201Employee'sReviewBoard</t>
  </si>
  <si>
    <t>DennisC.Murphy</t>
  </si>
  <si>
    <t>9/29/20237:49:03AM</t>
  </si>
  <si>
    <t>9/29/20238:22:05AM</t>
  </si>
  <si>
    <t>SchoolBasedHealthCenterAdvisoryCommittee</t>
  </si>
  <si>
    <t>410CapitolAve,HartfordCT</t>
  </si>
  <si>
    <t>ChristineVelsquez</t>
  </si>
  <si>
    <t>Christine.Velasquez@ct.gov</t>
  </si>
  <si>
    <t>8605098174</t>
  </si>
  <si>
    <t>PA19-118</t>
  </si>
  <si>
    <t>MelanieWilde-LaneandAmandaPickett</t>
  </si>
  <si>
    <t>ChristineVelasquez</t>
  </si>
  <si>
    <t>10/11/202312:13:45PM</t>
  </si>
  <si>
    <t>10/11/202312:29:46PM</t>
  </si>
  <si>
    <t>AdvisoryBoardforPersonswhoareBlindorVisuallyImpaired</t>
  </si>
  <si>
    <t>DepartmentofAgingandDisabilityServices
BureauofEducationandServicesfortheBlind
184WindsorAve
Windsor,CT06095</t>
  </si>
  <si>
    <t>AlSylvestre</t>
  </si>
  <si>
    <t>alan.sylvestre@ct.gov</t>
  </si>
  <si>
    <t>860-263-6279</t>
  </si>
  <si>
    <t>CTGeneralStatutesSection10-303</t>
  </si>
  <si>
    <t>AlSylvestre,chair</t>
  </si>
  <si>
    <t>Sylvestre</t>
  </si>
  <si>
    <t>10/2/20239:12:20AM</t>
  </si>
  <si>
    <t>10/12/202311:45:29AM</t>
  </si>
  <si>
    <t>JuvenileJusticePolicyandOversightCommittee</t>
  </si>
  <si>
    <t>LegislativeOfficeBuilding,Room2700
300CapitolAvenue
Hartford,CT06106</t>
  </si>
  <si>
    <t>ErikaNowakowski</t>
  </si>
  <si>
    <t>enowakowski@newhaven.edu</t>
  </si>
  <si>
    <t>860-944-2640</t>
  </si>
  <si>
    <t>PA14-217,Section79</t>
  </si>
  <si>
    <t>RepresentativeToniWalker,UndersecretaryMarcPelka</t>
  </si>
  <si>
    <t>BrittanyLaMarr</t>
  </si>
  <si>
    <t>10/12/202311:53:38AM</t>
  </si>
  <si>
    <t>10/12/202311:59:21AM</t>
  </si>
  <si>
    <t>CTBicycleandPedestrianAdvisoryBoard</t>
  </si>
  <si>
    <t>91NewportAvenue
WestHartford,CT06107</t>
  </si>
  <si>
    <t>SandraFry</t>
  </si>
  <si>
    <t>psfry2016@comcast.net</t>
  </si>
  <si>
    <t>860-951-6447</t>
  </si>
  <si>
    <t>CGSSection13b-13a</t>
  </si>
  <si>
    <t>10/12/20232:24:43PM</t>
  </si>
  <si>
    <t>10/12/20232:25:40PM</t>
  </si>
  <si>
    <t>MobileManufacturedHomeAdvisoryCouncil</t>
  </si>
  <si>
    <t>ConnecticutDepartmentofConsumerProtection
165CapitolAvenue,Room110,Hartford,CT06106</t>
  </si>
  <si>
    <t>ElizabethBurdick,Chairperson,DCPMMHAC</t>
  </si>
  <si>
    <t>lburdick@montville-ct.org</t>
  </si>
  <si>
    <t>(860)848-6779(work),(860)861-4069(mobile)</t>
  </si>
  <si>
    <t>CGS21-84a</t>
  </si>
  <si>
    <t>ElizabethBurdick,ChairpersonDCPMMHAC&amp;DirectorofLandUse&amp;Development,TownofMontville</t>
  </si>
  <si>
    <t>ElizabethBurdick,Chairperson,DCPMMHACc/oSarahTurley,SOTSIntern</t>
  </si>
  <si>
    <t>10/20/20238:44:17AM</t>
  </si>
  <si>
    <t>10/20/20239:24:21AM</t>
  </si>
  <si>
    <t>RealEstateAppraisalCommission</t>
  </si>
  <si>
    <t>CTDepartmentofConsumerProtection
450ColumbusBlvd,9thFloor
Hartford,CT06103</t>
  </si>
  <si>
    <t>DebbieYanosy</t>
  </si>
  <si>
    <t>Debbie.Yanosy@ct.gov</t>
  </si>
  <si>
    <t>860713-6107</t>
  </si>
  <si>
    <t>CGS400g,Sec.20-502.RealEstateAppraisalCommission.</t>
  </si>
  <si>
    <t>GeraldRasmussen(ActingChair)</t>
  </si>
  <si>
    <t>10/20/202311:43:36AM</t>
  </si>
  <si>
    <t>10/20/202311:54:48AM</t>
  </si>
  <si>
    <t>TourismCouncil</t>
  </si>
  <si>
    <t>450ColumbusBlvd.,Suite5,HartfordCT06103</t>
  </si>
  <si>
    <t>JenniferHaag</t>
  </si>
  <si>
    <t>jennifer.haag@ct.gov</t>
  </si>
  <si>
    <t>860-500-2465</t>
  </si>
  <si>
    <t>PublicAct19-178</t>
  </si>
  <si>
    <t>9/18/20234:23:50PM</t>
  </si>
  <si>
    <t>9/18/20234:46:13PM</t>
  </si>
  <si>
    <t>dcampersonal@gmail.com</t>
  </si>
  <si>
    <t>DonnaCampbell</t>
  </si>
  <si>
    <t>860.218.4420</t>
  </si>
  <si>
    <t>Sec.10-29bMartinLutherKingJr.HolidayCommission</t>
  </si>
  <si>
    <t>9/20/20232:02:20PM</t>
  </si>
  <si>
    <t>9/20/20232:44:14PM</t>
  </si>
  <si>
    <t>ConnecticutInnovationsBioscienceInnovationAdvisoryCommittee</t>
  </si>
  <si>
    <t>470JamesStreet,Suite8,NewHaven,CT06067</t>
  </si>
  <si>
    <t>ElizabethSkrabl</t>
  </si>
  <si>
    <t>Elizabeth.Skrabl@ctinnovations.com</t>
  </si>
  <si>
    <t>860.258-7875</t>
  </si>
  <si>
    <t>MattMcCooe</t>
  </si>
  <si>
    <t>ChristopherBaisden</t>
  </si>
  <si>
    <t>9/26/202311:00:45AM</t>
  </si>
  <si>
    <t>9/26/202311:15:46AM</t>
  </si>
  <si>
    <t>DataAnalysisandTechnologyAdvisoryBoard</t>
  </si>
  <si>
    <t>Chapter19bSec.2-79e</t>
  </si>
  <si>
    <t>9/27/20232:33:50PM</t>
  </si>
  <si>
    <t>9/27/20232:38:24PM</t>
  </si>
  <si>
    <t>ConnecticutHateCrimesAdvisoryCommittee</t>
  </si>
  <si>
    <t>c/oOfficeoftheChiefState'sAttorney
300CorporatePlace
RockyHill,CT06067</t>
  </si>
  <si>
    <t>AmyLinMeyerson</t>
  </si>
  <si>
    <t>amy@almesq.com</t>
  </si>
  <si>
    <t>203-232-4322</t>
  </si>
  <si>
    <t>CGSSec.51-279f</t>
  </si>
  <si>
    <t>Co-ChairsJudgeDouglasS.LavineandAmyLinMeyerson,Esq.</t>
  </si>
  <si>
    <t>9/28/20239:17:16PM</t>
  </si>
  <si>
    <t>9/28/20239:27:33PM</t>
  </si>
  <si>
    <t>TobaccoandHealthTrustFundBoardofTrustees</t>
  </si>
  <si>
    <t>450CapitolAvenue
MS#52LTC
Hartford,CT06424</t>
  </si>
  <si>
    <t>860-418-6442</t>
  </si>
  <si>
    <t>C.G.S.Sec.4-28f,asamendedbyPA22-118andPA23-92</t>
  </si>
  <si>
    <t>CLaudioGualtieri</t>
  </si>
  <si>
    <t>9/29/20239:01:38AM</t>
  </si>
  <si>
    <t>9/29/20239:09:34AM</t>
  </si>
  <si>
    <t>ConnecticutSitingCouncil</t>
  </si>
  <si>
    <t>10FranklinSquare
NewBritain,CT06051</t>
  </si>
  <si>
    <t>MelanieBachman</t>
  </si>
  <si>
    <t>melanie.bachman@ct.gov</t>
  </si>
  <si>
    <t>860-827-2951</t>
  </si>
  <si>
    <t>PublicUtilityEnvironmentalStandardsAct,Conn.Gen.Stat.Sec.16-50g,etseq</t>
  </si>
  <si>
    <t>9/28/202311:02:21AM</t>
  </si>
  <si>
    <t>9/29/20239:42:23AM</t>
  </si>
  <si>
    <t>LongTermCarePlanningCommittee</t>
  </si>
  <si>
    <t>Sec.17b-337</t>
  </si>
  <si>
    <t>9/29/202312:58:01PM</t>
  </si>
  <si>
    <t>9/29/20231:06:53PM</t>
  </si>
  <si>
    <t>ConnecticutRetirementSecurityProgramAdvisoryBoard</t>
  </si>
  <si>
    <t>165CapitolAvenue,HartfordConnecticut06106</t>
  </si>
  <si>
    <t>JessicaMuirhead</t>
  </si>
  <si>
    <t>jessica.muirhead@ct.gov</t>
  </si>
  <si>
    <t>860-702-3311</t>
  </si>
  <si>
    <t>Sec.31-417</t>
  </si>
  <si>
    <t>9/29/20234:27:39PM</t>
  </si>
  <si>
    <t>9/29/20234:34:18PM</t>
  </si>
  <si>
    <t>450ColumbusBlvdHartford</t>
  </si>
  <si>
    <t>LindaSchakett-Blue</t>
  </si>
  <si>
    <t>lindashackettblue@ct.gov</t>
  </si>
  <si>
    <t>8607135179</t>
  </si>
  <si>
    <t>DennisC.Murphy,Esq.</t>
  </si>
  <si>
    <t>10/1/202310:23:43PM</t>
  </si>
  <si>
    <t>10/1/202310:34:40PM</t>
  </si>
  <si>
    <t>Citizen'sEthicsAdvisoryBoard</t>
  </si>
  <si>
    <t>165CapitolAvenue,Suite1200
Hartford,CT06106</t>
  </si>
  <si>
    <t>PeterLewandowski</t>
  </si>
  <si>
    <t>peter.lewandowski@ct.gov</t>
  </si>
  <si>
    <t>860-263-2392</t>
  </si>
  <si>
    <t>C.G.S.1-80</t>
  </si>
  <si>
    <t>10/2/20235:01:44PM</t>
  </si>
  <si>
    <t>10/2/20235:24:05PM</t>
  </si>
  <si>
    <t>ElectricalWorkExaminingBoard</t>
  </si>
  <si>
    <t>450ColumbusBlvd.
Suite901
Hartford,CT.06103</t>
  </si>
  <si>
    <t>LarryVallieres,Chairman</t>
  </si>
  <si>
    <t>larry@ecs-ct.com</t>
  </si>
  <si>
    <t>860-869-0560</t>
  </si>
  <si>
    <t>CGSChapter393</t>
  </si>
  <si>
    <t>LaurenceA.Vallieres,Chairperson</t>
  </si>
  <si>
    <t>LaurenceA.Vallieres</t>
  </si>
  <si>
    <t>10/6/202312:49:37PM</t>
  </si>
  <si>
    <t>10/6/202312:52:34PM</t>
  </si>
  <si>
    <t>ConnecticutStateBoardofChiropracticExaminers</t>
  </si>
  <si>
    <t>860597623</t>
  </si>
  <si>
    <t>10/6/202312:53:42PM</t>
  </si>
  <si>
    <t>10/6/202312:55:56PM</t>
  </si>
  <si>
    <t>PeterKatz</t>
  </si>
  <si>
    <t>10/6/202312:58:26PM</t>
  </si>
  <si>
    <t>10/6/20231:00:05PM</t>
  </si>
  <si>
    <t>ConnecticutBoardofExaminersofElectrologists</t>
  </si>
  <si>
    <t>JanO'Neil</t>
  </si>
  <si>
    <t>10/10/20234:04:12PM</t>
  </si>
  <si>
    <t>10/10/20234:13:24PM</t>
  </si>
  <si>
    <t>StateBoardofExaminersofEnvironmentalProfessionals</t>
  </si>
  <si>
    <t>RemediationDivision,2ndFloor
DepartmentofEnergyandEnvironmentalProtection
79ElmStreet,Hartford,CT06106</t>
  </si>
  <si>
    <t>ElizabethMcAuliffe</t>
  </si>
  <si>
    <t>Elizabeth.McAuliffe@ct.gov</t>
  </si>
  <si>
    <t>860-424-3458</t>
  </si>
  <si>
    <t>Sec.22a-133voftheGeneralStatutes</t>
  </si>
  <si>
    <t>ElizabethMcAuliffe(ActingChairperson)</t>
  </si>
  <si>
    <t>10/5/202311:55:57AM</t>
  </si>
  <si>
    <t>10/11/20239:00:11AM</t>
  </si>
  <si>
    <t>BoardofExaminersforProfessionalEngineersandLandSurveyors</t>
  </si>
  <si>
    <t>450ColumbusBlvd,Suite901
Hartford,CT06103</t>
  </si>
  <si>
    <t>JaneHardy</t>
  </si>
  <si>
    <t>jane.hardy@ct.gov</t>
  </si>
  <si>
    <t>860.713.6148</t>
  </si>
  <si>
    <t>Chapter391</t>
  </si>
  <si>
    <t>AnthonyD'Andrea</t>
  </si>
  <si>
    <t>10/16/202311:15:21AM</t>
  </si>
  <si>
    <t>10/16/202311:24:44AM</t>
  </si>
  <si>
    <t>ConnecticutGreenwaysCouncil</t>
  </si>
  <si>
    <t>KimberlyBradley</t>
  </si>
  <si>
    <t>kimberly.bradley@ct.gov</t>
  </si>
  <si>
    <t>(860)424-3938</t>
  </si>
  <si>
    <t>Chapter454Section23-100to23-103</t>
  </si>
  <si>
    <t>R.BruceDonald</t>
  </si>
  <si>
    <t>9/29/20239:30:41AM</t>
  </si>
  <si>
    <t>9/29/202311:45:09AM</t>
  </si>
  <si>
    <t>HealthInformationTechnologyAdvisoryCouncil</t>
  </si>
  <si>
    <t>450CapitolAvenue
1stFloor
Hartford,CT06106</t>
  </si>
  <si>
    <t>AmyTibor</t>
  </si>
  <si>
    <t>amy.tibor@ct.gov</t>
  </si>
  <si>
    <t>860-418-7089</t>
  </si>
  <si>
    <t>C.G.S.Sect.17b-59f</t>
  </si>
  <si>
    <t>SumitSajnani,HealthInformationTechnologyOfficerandDr.JosephQuaranta</t>
  </si>
  <si>
    <t>9/29/202312:39:32PM</t>
  </si>
  <si>
    <t>9/29/202312:48:57PM</t>
  </si>
  <si>
    <t>StateContractingStandardsBoard</t>
  </si>
  <si>
    <t>165CapitolAvenue,Suite1060,Hartford,CT06106</t>
  </si>
  <si>
    <t>GregoryF.Daniels</t>
  </si>
  <si>
    <t>greg.daniels@ct.gov</t>
  </si>
  <si>
    <t>860-947-0706</t>
  </si>
  <si>
    <t>Conn.Gen.Stat.§4e-1etseq.</t>
  </si>
  <si>
    <t>MichaelP.Walsh</t>
  </si>
  <si>
    <t>10/1/202312:48:52PM</t>
  </si>
  <si>
    <t>10/1/202312:56:37PM</t>
  </si>
  <si>
    <t>InteragencyCoordinatingCouncil(ICC)</t>
  </si>
  <si>
    <t>450ColumbusBlvd.HartfordCT06103</t>
  </si>
  <si>
    <t>NicoleCossette</t>
  </si>
  <si>
    <t>Nicole.Cossette@ct.gov</t>
  </si>
  <si>
    <t>860-929-0537</t>
  </si>
  <si>
    <t>Sec.17a-248</t>
  </si>
  <si>
    <t>CindyJackson</t>
  </si>
  <si>
    <t>10/6/20231:07:57PM</t>
  </si>
  <si>
    <t>10/6/20231:09:41PM</t>
  </si>
  <si>
    <t>ConnecticutBoardofExaminersforOptometrists</t>
  </si>
  <si>
    <t>MatthewBlondin</t>
  </si>
  <si>
    <t>10/16/20235:03:39PM</t>
  </si>
  <si>
    <t>10/16/20235:12:46PM</t>
  </si>
  <si>
    <t>Governor,ChiefJustice,GeneralAssemblyLeadership</t>
  </si>
  <si>
    <t>PublicDefenderServicesCommission
OfficeofChiefPublicDefender
55FarmingtonAvenue,8thfloor
Hartford,CT06105
Attn:DeborahDelPreteSullivan,LegalCounsel</t>
  </si>
  <si>
    <t>DeborahDelPreteSullivan,LegalCounsel</t>
  </si>
  <si>
    <t>deborah.d.sullivan@pds.ct.gov</t>
  </si>
  <si>
    <t>51-289etseq</t>
  </si>
  <si>
    <t>HonorableRichardPalmer,Chair</t>
  </si>
  <si>
    <t>10/19/20232:07:22PM</t>
  </si>
  <si>
    <t>10/19/20233:05:36PM</t>
  </si>
  <si>
    <t>CommissiononRacialandEthnicDisparityintheCriminalJusticeSystem</t>
  </si>
  <si>
    <t>AileenKeays
UConnHartford
InstituteforMunicipalandRegionalPolicy
10ProspectStreet
HartfordTimesBuilding,room432
Hartford,CT06103</t>
  </si>
  <si>
    <t>AileenKeays</t>
  </si>
  <si>
    <t>Aileen.Keays@uconn.edu</t>
  </si>
  <si>
    <t>(860)919-3951</t>
  </si>
  <si>
    <t>PublicAct00-154.TheCommission'smembershipwasthenupdatedviaPublicAct15-109</t>
  </si>
  <si>
    <t>LubbieHarper,Jr.</t>
  </si>
  <si>
    <t>9/26/20234:29:14PM</t>
  </si>
  <si>
    <t>9/26/20234:49:40PM</t>
  </si>
  <si>
    <t>MedicalAssistanceProgramOversightCouncil(MAPOC)</t>
  </si>
  <si>
    <t>CGS17b-28</t>
  </si>
  <si>
    <t>10/3/20231:52:37PM</t>
  </si>
  <si>
    <t>10/3/20232:28:33PM</t>
  </si>
  <si>
    <t>ConnecticutSentencingCommission</t>
  </si>
  <si>
    <t>ConnecticutSentencingCommission
UniversityofConnecticut
10ProspectSt.
Hartford,CT06103</t>
  </si>
  <si>
    <t>AlexTsarkov</t>
  </si>
  <si>
    <t>alex.tsarkov@uconn.edu</t>
  </si>
  <si>
    <t>(860)463-5585</t>
  </si>
  <si>
    <t>Sec.54-300</t>
  </si>
  <si>
    <t>10/11/20231:20:29PM</t>
  </si>
  <si>
    <t>10/11/20231:45:58PM</t>
  </si>
  <si>
    <t>AutismSpectrumDisordersAdvisoryCouncil(ASDAC)</t>
  </si>
  <si>
    <t>55FarmingtonAve.Hartford,CT06106</t>
  </si>
  <si>
    <t>LisaBonetti-AdministrativeAssistant</t>
  </si>
  <si>
    <t>lisa.bonetti@ct.gov</t>
  </si>
  <si>
    <t>860-424-5865</t>
  </si>
  <si>
    <t>,establishedpursuanttosection17a-215doftheConnecticutGeneralStatutes</t>
  </si>
  <si>
    <t>JimnahMiller,YanaRazumnaya,DorianaVicedomini</t>
  </si>
  <si>
    <t>LisaBonetti</t>
  </si>
  <si>
    <t>9/29/20237:43:58AM</t>
  </si>
  <si>
    <t>9/29/20237:55:29AM</t>
  </si>
  <si>
    <t>OccupationalHealthClinicsAdvisoryCommitte</t>
  </si>
  <si>
    <t>Sec31-402</t>
  </si>
  <si>
    <t>SenatorJulieKushner/RepresentativeEmmanuel</t>
  </si>
  <si>
    <t>10/4/202311:22:08AM</t>
  </si>
  <si>
    <t>10/4/202311:24:24AM</t>
  </si>
  <si>
    <t>CTArtsCouncilFoundation</t>
  </si>
  <si>
    <t>450ColumbusBlvd
HartfordCT</t>
  </si>
  <si>
    <t>JackRosenberg</t>
  </si>
  <si>
    <t>jr@jackrosenberg.com</t>
  </si>
  <si>
    <t>9178434070</t>
  </si>
  <si>
    <t>10/5/20234:02:11PM</t>
  </si>
  <si>
    <t>10/5/20234:07:59PM</t>
  </si>
  <si>
    <t>EmploymentSecurityAdvisoryBoard</t>
  </si>
  <si>
    <t>200FollyBrookBoulevard,Wethersfield,CT</t>
  </si>
  <si>
    <t>AnneRugens</t>
  </si>
  <si>
    <t>anne.rugens@ct.gov</t>
  </si>
  <si>
    <t>(860)263-6760</t>
  </si>
  <si>
    <t>CGS31-250a</t>
  </si>
  <si>
    <t>MarkSullivan</t>
  </si>
  <si>
    <t>10/16/20231:09:01PM</t>
  </si>
  <si>
    <t>10/16/20231:24:24PM</t>
  </si>
  <si>
    <t>TrafficingInPersonsCouncil</t>
  </si>
  <si>
    <t>165CapitolAve.,Suite1095
Hartford,CT06106</t>
  </si>
  <si>
    <t>RosemaryLopez</t>
  </si>
  <si>
    <t>Rosemary.Lopez@cga.ct.gov</t>
  </si>
  <si>
    <t>959-900-5805</t>
  </si>
  <si>
    <t>PublicAct23-20</t>
  </si>
  <si>
    <t>RosemaryLópez</t>
  </si>
  <si>
    <t>10/20/202311:22:28AM</t>
  </si>
  <si>
    <t>10/20/202311:30:16AM</t>
  </si>
  <si>
    <t>NitrogenCreditAdvisoryBoard</t>
  </si>
  <si>
    <t>79ElmSt.Hartford,CT</t>
  </si>
  <si>
    <t>IlianaRaffa</t>
  </si>
  <si>
    <t>iliana.raffa@ct.gov</t>
  </si>
  <si>
    <t>(860)424-3758</t>
  </si>
  <si>
    <t>Sec.22a-523-NitrogenCreditAdvisoryBoard</t>
  </si>
  <si>
    <t>NishaPatel</t>
  </si>
  <si>
    <t>9/27/20238:59:23AM</t>
  </si>
  <si>
    <t>9/27/202310:00:59AM</t>
  </si>
  <si>
    <t>BoardofPardonsandParoles</t>
  </si>
  <si>
    <t>55WestMainStreet,Waterbury,CT06702</t>
  </si>
  <si>
    <t>JenniferMedinaZaccagnini</t>
  </si>
  <si>
    <t>Jennifer.Zaccagnini@ct.gov</t>
  </si>
  <si>
    <t>203-805-6606</t>
  </si>
  <si>
    <t>JessicaTacey</t>
  </si>
  <si>
    <t>10/16/20236:58:38PM</t>
  </si>
  <si>
    <t>10/16/20239:46:27PM</t>
  </si>
  <si>
    <t>CommissiononWomen,Children,Seniors,Equity&amp;Opportunity</t>
  </si>
  <si>
    <t>165CapitolAve.,Ste1095,HartfordCT06106</t>
  </si>
  <si>
    <t>MelvetteHill</t>
  </si>
  <si>
    <t>Melvette.hill@cga.ct.gov</t>
  </si>
  <si>
    <t>959-900-5804or203-733-0952cell</t>
  </si>
  <si>
    <t>ConnecticutPublicAct19-78</t>
  </si>
  <si>
    <t>StevenHernandez</t>
  </si>
  <si>
    <t>10/4/202311:19:01AM</t>
  </si>
  <si>
    <t>10/4/202311:21:46AM</t>
  </si>
  <si>
    <t>CTArtsCouncil</t>
  </si>
  <si>
    <t>450columbusBlvd
Hartford</t>
  </si>
  <si>
    <t>9/25/20238:41:23AM</t>
  </si>
  <si>
    <t>9/25/202310:58:31AM</t>
  </si>
  <si>
    <t>ConnecticutFoodPolicyCouncil</t>
  </si>
  <si>
    <t>C/OConnecticutDepartmentofAgriculture
450ColumbusBlvdSuite703
Hartford,CT60103</t>
  </si>
  <si>
    <t>ErinWindham,AMIR2</t>
  </si>
  <si>
    <t>Erin.Windham@ct.gov</t>
  </si>
  <si>
    <t>860-713-2543or860-519-6083</t>
  </si>
  <si>
    <t>Sec.22-456</t>
  </si>
  <si>
    <t>BryanP.Hurlburt,Commissioner,CTDepartmentofAgriculture</t>
  </si>
  <si>
    <t>ErinWindham</t>
  </si>
  <si>
    <t>10/11/20231:09:52PM</t>
  </si>
  <si>
    <t>10/11/20231:25:03PM</t>
  </si>
  <si>
    <t>CommissiononRacialEquityinPublicHealth</t>
  </si>
  <si>
    <t>165CapitolAve,HartfordCT,06106</t>
  </si>
  <si>
    <t>PareesaCharmchiGoodwin</t>
  </si>
  <si>
    <t>pareesa.charmchigoodwin@cga.ct.gov</t>
  </si>
  <si>
    <t>959900-5817</t>
  </si>
  <si>
    <t>PA21-23Sec.2,AmendedinPA23-204Sec.188</t>
  </si>
  <si>
    <t>9/28/20238:09:10PM</t>
  </si>
  <si>
    <t>9/28/20238:19:46PM</t>
  </si>
  <si>
    <t>ManufacturingInnovationFundAdvisoryBoard</t>
  </si>
  <si>
    <t>ConnecticutDepartmentofEconomic&amp;CommunityDevelopment
ATTN:OfficeofManufacturing
450ColumbusBlvd.
SouthTower,4thFloor
Hartford,CT06103</t>
  </si>
  <si>
    <t>MichelleHall</t>
  </si>
  <si>
    <t>michelle.amy.hall@ct.gov</t>
  </si>
  <si>
    <t>860-380-7904</t>
  </si>
  <si>
    <t>HB05041CE-032014,SenateandHouseofRepresentativesinGeneralAssembly</t>
  </si>
  <si>
    <t>PaulLavoie</t>
  </si>
  <si>
    <t>9/29/20231:51:58PM</t>
  </si>
  <si>
    <t>9/29/20231:58:52PM</t>
  </si>
  <si>
    <t>NaturalHeritage,OpenSpaceandWatershedLandAcquisitionReviewBoard</t>
  </si>
  <si>
    <t>27WashingtonStreetMiddletown,CT06457</t>
  </si>
  <si>
    <t>AmyPaterson</t>
  </si>
  <si>
    <t>abpaterson@ctconservation.org</t>
  </si>
  <si>
    <t>860-852-5512</t>
  </si>
  <si>
    <t>LindsaySuhr</t>
  </si>
  <si>
    <t>10/19/20232:19:36PM</t>
  </si>
  <si>
    <t>10/19/20232:31:51PM</t>
  </si>
  <si>
    <t>NAHACNativeAmericanHeritageAdvisoryCouncil</t>
  </si>
  <si>
    <t>POBox59
NorthStoningtonCt06359</t>
  </si>
  <si>
    <t>BrendaGeer</t>
  </si>
  <si>
    <t>nahacct@gmail.com</t>
  </si>
  <si>
    <t>Chapter184ASections10-382</t>
  </si>
  <si>
    <t>9/29/202312:02:57PM</t>
  </si>
  <si>
    <t>9/29/202312:18:12PM</t>
  </si>
  <si>
    <t>JudicialReviewCouncil</t>
  </si>
  <si>
    <t>505HudsonStreet,Room116,Hartford,CT06106</t>
  </si>
  <si>
    <t>KevinDunn,ExecutiveDirectororKenyaHairston,AdministrativeAssistant</t>
  </si>
  <si>
    <t>JRC@ct.gov</t>
  </si>
  <si>
    <t>860-566-5424</t>
  </si>
  <si>
    <t>CTGeneralStatues51-51K</t>
  </si>
  <si>
    <t>KevinJ.Dunn</t>
  </si>
  <si>
    <t>KenyaHairston</t>
  </si>
  <si>
    <t>10/6/20231:15:35AM</t>
  </si>
  <si>
    <t>10/6/20238:32:04PM</t>
  </si>
  <si>
    <t>StateAdvisoryCouncilforSpecialEducation</t>
  </si>
  <si>
    <t>450ColumbusBoulevard
Suite604
Hartford,CT06103</t>
  </si>
  <si>
    <t>BryanKlimkiewicz(DirectorofSpecialEducation)andJolieMedina(AssistanttotheCouncil)</t>
  </si>
  <si>
    <t>Bryan.Klimkiewicz@ct.govandYolanda.Medina@ct.gov</t>
  </si>
  <si>
    <t>860-713-6910</t>
  </si>
  <si>
    <t>Undertheauthorityof34CodeofFederalRegulations300.167andSection10-76ioftheConnecticutGeneralStatutes</t>
  </si>
  <si>
    <t>BryanKlimkiewicz,DirectorofSpecialEducation</t>
  </si>
  <si>
    <t>JolieMedina</t>
  </si>
  <si>
    <t>9/30/20239:49:51AM</t>
  </si>
  <si>
    <t>9/30/202310:06:31AM</t>
  </si>
  <si>
    <t>CommunityEconomicDevelopmentFundFoundationBoard</t>
  </si>
  <si>
    <t xml:space="preserve">965EastMainStreet,Meriden,CT06450
</t>
  </si>
  <si>
    <t>HollyWilliams</t>
  </si>
  <si>
    <t>holly.williams@ct.gov</t>
  </si>
  <si>
    <t>860-418-6209</t>
  </si>
  <si>
    <t>PublicActChapter133aSec.8-240k–8-240s</t>
  </si>
  <si>
    <t>DavidCantor</t>
  </si>
  <si>
    <t>10/16/20234:29:26PM</t>
  </si>
  <si>
    <t>10/16/20234:42:18PM</t>
  </si>
  <si>
    <t>Children'sBehavioralHealthAdvisoryCouncil</t>
  </si>
  <si>
    <t>C/OStephanieBozak
505HudsonStreet,8thFloor
Hartford,CT06106</t>
  </si>
  <si>
    <t>StephanieBozak</t>
  </si>
  <si>
    <t>stephanie.bozak@ct.gov</t>
  </si>
  <si>
    <t>860-936-1256</t>
  </si>
  <si>
    <t>PublicActNo.00-188</t>
  </si>
  <si>
    <t>GabrielleHallandNanArnstein(Co-Chairs)</t>
  </si>
  <si>
    <t>10/20/20239:31:39AM</t>
  </si>
  <si>
    <t>10/20/202312:31:55PM</t>
  </si>
  <si>
    <t>TransformingChildren'sBehavioralHealthPolicyandPlanningCommittee</t>
  </si>
  <si>
    <t>300CapitolAvenue|Hartford,CT06106</t>
  </si>
  <si>
    <t>203-932-1257</t>
  </si>
  <si>
    <t>PublicActNo.22-47(amendedPA23-90)AnActConcerningtheTransformingChildren’sBehavioralHealthPolicyandPlanningCommittee</t>
  </si>
  <si>
    <t>ClaudioGualtieri,SeniorPolicyAdvisor,OPM</t>
  </si>
  <si>
    <t>AishwaryaSreenivasan,SenioProjectManager,TransformingChildren'sBehavioralHealthPolicyandPlanningCommittee</t>
  </si>
  <si>
    <t>10/16/20232:59:58PM</t>
  </si>
  <si>
    <t>10/16/20233:16:31PM</t>
  </si>
  <si>
    <t>StateBoardofMediationandArbitration</t>
  </si>
  <si>
    <t>38WolcottHillRoad
Wethersfield,CT06109</t>
  </si>
  <si>
    <t>DouglasCho,DirectorofSBMA</t>
  </si>
  <si>
    <t>douglas.cho@ct.gov</t>
  </si>
  <si>
    <t>(860)263-6880</t>
  </si>
  <si>
    <t>CGSSection31-91etseq.</t>
  </si>
  <si>
    <t>GerryWeiner,Chairperson</t>
  </si>
  <si>
    <t>Appointee Gender</t>
  </si>
  <si>
    <t>2023 Connecticut State Boards and Commissions</t>
  </si>
  <si>
    <t>2022 Connecticut Population Estimates (US Census Bureau)</t>
  </si>
  <si>
    <t>Female</t>
  </si>
  <si>
    <t>Male</t>
  </si>
  <si>
    <t>Non-Binary</t>
  </si>
  <si>
    <t>-</t>
  </si>
  <si>
    <t>Did Not Answer</t>
  </si>
  <si>
    <t>Year</t>
  </si>
  <si>
    <t>Female Appointees Percent</t>
  </si>
  <si>
    <t>Male Appointees Percent</t>
  </si>
  <si>
    <t>Race</t>
  </si>
  <si>
    <t>2023 Appointees</t>
  </si>
  <si>
    <t>2022 Census Population Estimate</t>
  </si>
  <si>
    <t>Point Difference</t>
  </si>
  <si>
    <t>Hispanic (all races)</t>
  </si>
  <si>
    <t>American Indian and Alaskan Native</t>
  </si>
  <si>
    <t>Asian</t>
  </si>
  <si>
    <t>Black and African American (not Hispanic)</t>
  </si>
  <si>
    <t>Native Hawaiian and Other Pacific Islander</t>
  </si>
  <si>
    <t>White (not Hispanic)</t>
  </si>
  <si>
    <t>2+ races</t>
  </si>
  <si>
    <t>Reporting Year</t>
  </si>
  <si>
    <t>White (not Hispanic/Latino)</t>
  </si>
  <si>
    <t>Black and African American (not Hispanic/Latino)</t>
  </si>
  <si>
    <t>Hispanic/Latino (any race)</t>
  </si>
  <si>
    <t>Other*</t>
  </si>
  <si>
    <t>Diversity of Female Appointees</t>
  </si>
  <si>
    <t>Number of Female Appointees</t>
  </si>
  <si>
    <t>Percent of Population of Female Appointees</t>
  </si>
  <si>
    <t>Percent of Population of All Appointees</t>
  </si>
  <si>
    <t>Diversity of Male Appointees</t>
  </si>
  <si>
    <t>Number of Male Appointees</t>
  </si>
  <si>
    <t>Percent of Population of Male Appointees</t>
  </si>
  <si>
    <t>Female w/in Female Membership</t>
  </si>
  <si>
    <t>Male w/in Male Membership</t>
  </si>
  <si>
    <t>Frequency of Appointees on 2023 Boards and Commissions by Race &amp; Gender</t>
  </si>
  <si>
    <t>Report Year</t>
  </si>
  <si>
    <t>Gender</t>
  </si>
  <si>
    <t>Hispanic (all races</t>
  </si>
  <si>
    <t>n/a</t>
  </si>
  <si>
    <t>White-M</t>
  </si>
  <si>
    <t>Black-M</t>
  </si>
  <si>
    <t>Hispanic/Latinx-M</t>
  </si>
  <si>
    <t>Other-M</t>
  </si>
  <si>
    <t>White-F</t>
  </si>
  <si>
    <t>Black-F</t>
  </si>
  <si>
    <t>Hispanic/Latinx-F</t>
  </si>
  <si>
    <t>Other-F</t>
  </si>
  <si>
    <t>NAME OF BOARD/COMMISSION</t>
  </si>
  <si>
    <t>Advisory Committee to the Connecticut Homecare Option Program for the Elderly</t>
  </si>
  <si>
    <t>Advisory Council for School Administrator Professional Standards</t>
  </si>
  <si>
    <t>Board of Mediation and Arbitration, Alternate Members</t>
  </si>
  <si>
    <t>Chronic kidney disease advisory committee</t>
  </si>
  <si>
    <t>Connecticut Law Revision Commission</t>
  </si>
  <si>
    <t>Connecticut Rare Disease Advisory Council</t>
  </si>
  <si>
    <t>Connecticut Seafood Development Council</t>
  </si>
  <si>
    <t>Connecticut-Israel Exchange Commission</t>
  </si>
  <si>
    <t>Face of Connecticut Steering Committee</t>
  </si>
  <si>
    <t>Family Violence Model Policy Governing Council</t>
  </si>
  <si>
    <t>Fuel Oil Conservation Board</t>
  </si>
  <si>
    <t>Governor's Council for Agricultural Development and Innovation</t>
  </si>
  <si>
    <t>Head Start and Early Head Start Funds and Programs Advisory Committee</t>
  </si>
  <si>
    <t xml:space="preserve">Highway Work Zone Safety Advisory Council </t>
  </si>
  <si>
    <t>Indian Affairs Council</t>
  </si>
  <si>
    <t>Level Of Need Assessment System Advisory Committee</t>
  </si>
  <si>
    <t>Medical Examining Board for Disability Retirements</t>
  </si>
  <si>
    <t>Milk Regulation Board</t>
  </si>
  <si>
    <t>Municipal Solid Waste Recycling Program Advisory Council</t>
  </si>
  <si>
    <t>Natural Area Preserves Advisory Committee</t>
  </si>
  <si>
    <t>Nursing Home Financial Advisory Committee</t>
  </si>
  <si>
    <t>Planning Commission for Higher Education</t>
  </si>
  <si>
    <t>Regenerative Medicine Research Advisory Committee</t>
  </si>
  <si>
    <t>Results First Policy Oversight Committee</t>
  </si>
  <si>
    <t>State Employee Campaign Committee</t>
  </si>
  <si>
    <t>State-Assisted Housing Sustainability Advisory Committee</t>
  </si>
  <si>
    <t>Stroke Registry Data Oversight Committee</t>
  </si>
  <si>
    <t>Transportation Policy Advisory Council</t>
  </si>
  <si>
    <t>Advisory Committee on Medically Contraindicated Vaccinations</t>
  </si>
  <si>
    <t>Advisory Council for Teacher Professional Standards</t>
  </si>
  <si>
    <t>Advisory Council on Organ and Tissue Donation Education and Awareness</t>
  </si>
  <si>
    <t>Automotive Glass Work and Flat Glass Work Board</t>
  </si>
  <si>
    <t>Board of Mental Health and Addiction Services</t>
  </si>
  <si>
    <t>Children's Mental, Emotional and Behavioral Health Plan Implementation Advisory Board</t>
  </si>
  <si>
    <t>Commission for Child Support Guidelines</t>
  </si>
  <si>
    <t>Commission of Pharmacy</t>
  </si>
  <si>
    <t>Commission on Community Gun Violence Intervention and Prevention</t>
  </si>
  <si>
    <t>Commission on Judicial Compensation</t>
  </si>
  <si>
    <t xml:space="preserve">Connecticut Boxing Commission </t>
  </si>
  <si>
    <t>Connecticut Hydrogen and Electric Automobile Purchase Rebate Advisory Board</t>
  </si>
  <si>
    <t>Connecticut Pilot Commission</t>
  </si>
  <si>
    <t>Correction Advisory Committee</t>
  </si>
  <si>
    <t>Council on Developmental Services</t>
  </si>
  <si>
    <t>Council on Protecting Women's Health</t>
  </si>
  <si>
    <t>Council on Sexual Misconduct Climate Assessments</t>
  </si>
  <si>
    <t xml:space="preserve">Elevator Installation, Repair and Maintenance Board </t>
  </si>
  <si>
    <t>Emergency Medical Services Advisory Board</t>
  </si>
  <si>
    <t>Employee Misclassification Advisory Board</t>
  </si>
  <si>
    <t>Equine Advisory Council</t>
  </si>
  <si>
    <t>Farmland Preservation Advisory Board</t>
  </si>
  <si>
    <t>Governor's Workforce Council</t>
  </si>
  <si>
    <t xml:space="preserve">Heating, Piping, Cooling and Sheet Metal Work Board </t>
  </si>
  <si>
    <t xml:space="preserve">Home Inspection Licensing Board </t>
  </si>
  <si>
    <t>Invasive Plants Council</t>
  </si>
  <si>
    <t>Office of the Child Advocate Advisory Committee</t>
  </si>
  <si>
    <t>Palliative Care Advisory Council</t>
  </si>
  <si>
    <t>Pharmaceutical and Therapeutics Committee</t>
  </si>
  <si>
    <t xml:space="preserve">Plumbing and Piping Work Board </t>
  </si>
  <si>
    <t>Southbury Training School Board of Trustees </t>
  </si>
  <si>
    <t xml:space="preserve">State Board of Landscape Architects </t>
  </si>
  <si>
    <t>State Marshal Commission</t>
  </si>
  <si>
    <t>State Tree Protection Examining Board</t>
  </si>
  <si>
    <t>Technical Education and Career System Board</t>
  </si>
  <si>
    <t>Whiting Forensic Hospital Oversight Board</t>
  </si>
  <si>
    <t>Not 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</si>
</sst>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:ss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quotePrefix="1" applyFont="1" applyFill="1"/>
    <xf numFmtId="0" fontId="2" fillId="4" borderId="0" xfId="0" applyFont="1" applyFill="1"/>
    <xf numFmtId="2" fontId="0" fillId="0" borderId="0" xfId="0" applyNumberFormat="1"/>
    <xf numFmtId="1" fontId="0" fillId="0" borderId="0" xfId="0" applyNumberFormat="1"/>
    <xf numFmtId="0" fontId="1" fillId="2" borderId="0" xfId="1" applyFill="1"/>
    <xf numFmtId="165" fontId="0" fillId="0" borderId="0" xfId="0" applyNumberFormat="1"/>
    <xf numFmtId="1" fontId="0" fillId="0" borderId="0" xfId="2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6" borderId="0" xfId="0" applyFill="1" applyAlignment="1">
      <alignment wrapText="1"/>
    </xf>
    <xf numFmtId="0" fontId="0" fillId="0" borderId="5" xfId="0" applyBorder="1" applyAlignment="1">
      <alignment wrapText="1"/>
    </xf>
    <xf numFmtId="0" fontId="0" fillId="5" borderId="0" xfId="0" applyFill="1" applyAlignment="1">
      <alignment horizontal="center" wrapText="1"/>
    </xf>
    <xf numFmtId="1" fontId="0" fillId="0" borderId="0" xfId="2" applyNumberFormat="1" applyFont="1" applyAlignment="1">
      <alignment horizontal="center" wrapText="1"/>
    </xf>
    <xf numFmtId="1" fontId="6" fillId="0" borderId="0" xfId="2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1" fillId="2" borderId="0" xfId="1" applyFill="1" applyAlignment="1"/>
    <xf numFmtId="0" fontId="1" fillId="2" borderId="0" xfId="1" applyNumberFormat="1" applyFill="1" applyAlignment="1"/>
    <xf numFmtId="0" fontId="1" fillId="3" borderId="0" xfId="1" applyFill="1" applyAlignment="1"/>
    <xf numFmtId="0" fontId="2" fillId="4" borderId="1" xfId="0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2" fillId="4" borderId="2" xfId="0" quotePrefix="1" applyFont="1" applyFill="1" applyBorder="1"/>
    <xf numFmtId="14" fontId="2" fillId="4" borderId="3" xfId="0" applyNumberFormat="1" applyFont="1" applyFill="1" applyBorder="1"/>
    <xf numFmtId="0" fontId="2" fillId="2" borderId="1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/>
    <xf numFmtId="0" fontId="2" fillId="2" borderId="2" xfId="0" quotePrefix="1" applyFont="1" applyFill="1" applyBorder="1"/>
    <xf numFmtId="14" fontId="2" fillId="2" borderId="3" xfId="0" applyNumberFormat="1" applyFont="1" applyFill="1" applyBorder="1"/>
    <xf numFmtId="0" fontId="2" fillId="3" borderId="2" xfId="0" applyFont="1" applyFill="1" applyBorder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0" fontId="2" fillId="3" borderId="2" xfId="0" quotePrefix="1" applyFont="1" applyFill="1" applyBorder="1"/>
    <xf numFmtId="1" fontId="2" fillId="2" borderId="2" xfId="0" quotePrefix="1" applyNumberFormat="1" applyFont="1" applyFill="1" applyBorder="1"/>
    <xf numFmtId="1" fontId="2" fillId="4" borderId="2" xfId="0" applyNumberFormat="1" applyFont="1" applyFill="1" applyBorder="1"/>
    <xf numFmtId="14" fontId="2" fillId="4" borderId="4" xfId="0" applyNumberFormat="1" applyFont="1" applyFill="1" applyBorder="1"/>
    <xf numFmtId="0" fontId="8" fillId="2" borderId="2" xfId="3" applyFill="1" applyBorder="1"/>
    <xf numFmtId="0" fontId="0" fillId="0" borderId="0" xfId="0" applyAlignment="1">
      <alignment horizontal="center"/>
    </xf>
    <xf numFmtId="14" fontId="2" fillId="2" borderId="4" xfId="0" applyNumberFormat="1" applyFont="1" applyFill="1" applyBorder="1"/>
    <xf numFmtId="0" fontId="9" fillId="2" borderId="6" xfId="0" applyFont="1" applyFill="1" applyBorder="1"/>
    <xf numFmtId="0" fontId="10" fillId="8" borderId="6" xfId="0" applyFont="1" applyFill="1" applyBorder="1" applyAlignment="1">
      <alignment horizontal="center"/>
    </xf>
    <xf numFmtId="0" fontId="9" fillId="7" borderId="6" xfId="0" applyFont="1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4" xfId="1" builtinId="19"/>
    <cellStyle name="Hyperlink" xfId="3" builtinId="8"/>
    <cellStyle name="Normal" xfId="0" builtinId="0"/>
    <cellStyle name="Percent" xfId="2" builtinId="5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/>
        </patternFill>
      </fill>
      <alignment horizontal="center" vertical="bottom" textRotation="0" wrapText="1" indent="0" justifyLastLine="0" shrinkToFit="0" readingOrder="0"/>
    </dxf>
    <dxf>
      <numFmt numFmtId="2" formatCode="0.00"/>
    </dxf>
    <dxf>
      <alignment horizontal="center" vertical="bottom" textRotation="0" wrapText="0" indent="0" justifyLastLine="0" shrinkToFit="0" readingOrder="0"/>
    </dxf>
    <dxf>
      <numFmt numFmtId="2" formatCode="0.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/>
        </patternFill>
      </fill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</dxf>
    <dxf>
      <numFmt numFmtId="2" formatCode="0.00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1: Male vs. Female Representation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1 Gender Representation'!$B$9</c:f>
              <c:strCache>
                <c:ptCount val="1"/>
                <c:pt idx="0">
                  <c:v>Female Appointees Percent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 Gender Representation'!$A$10:$A$17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1 Gender Representation'!$B$10:$B$17</c:f>
              <c:numCache>
                <c:formatCode>0.0</c:formatCode>
                <c:ptCount val="8"/>
                <c:pt idx="0">
                  <c:v>35.5</c:v>
                </c:pt>
                <c:pt idx="1">
                  <c:v>36.6</c:v>
                </c:pt>
                <c:pt idx="2">
                  <c:v>37</c:v>
                </c:pt>
                <c:pt idx="3">
                  <c:v>38.5</c:v>
                </c:pt>
                <c:pt idx="4">
                  <c:v>40.1</c:v>
                </c:pt>
                <c:pt idx="5">
                  <c:v>43</c:v>
                </c:pt>
                <c:pt idx="6">
                  <c:v>44.9</c:v>
                </c:pt>
                <c:pt idx="7">
                  <c:v>41.343669250645995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D7-4889-ADCB-57242B674457}"/>
            </c:ext>
          </c:extLst>
        </c:ser>
        <c:ser>
          <c:idx val="1"/>
          <c:order val="1"/>
          <c:tx>
            <c:strRef>
              <c:f>'TABLE 1 Gender Representation'!$C$9</c:f>
              <c:strCache>
                <c:ptCount val="1"/>
                <c:pt idx="0">
                  <c:v>Male Appointees Percent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'TABLE 1 Gender Representation'!$A$10:$A$17</c:f>
              <c:numCache>
                <c:formatCode>General</c:formatCode>
                <c:ptCount val="8"/>
                <c:pt idx="0">
                  <c:v>2003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1 Gender Representation'!$C$10:$C$17</c:f>
              <c:numCache>
                <c:formatCode>0.0</c:formatCode>
                <c:ptCount val="8"/>
                <c:pt idx="0">
                  <c:v>64.7</c:v>
                </c:pt>
                <c:pt idx="1">
                  <c:v>63.4</c:v>
                </c:pt>
                <c:pt idx="2">
                  <c:v>63</c:v>
                </c:pt>
                <c:pt idx="3">
                  <c:v>61.5</c:v>
                </c:pt>
                <c:pt idx="4">
                  <c:v>59.9</c:v>
                </c:pt>
                <c:pt idx="5">
                  <c:v>57</c:v>
                </c:pt>
                <c:pt idx="6">
                  <c:v>54.9</c:v>
                </c:pt>
                <c:pt idx="7">
                  <c:v>47.868217054263567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7-4889-ADCB-57242B6744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00773808"/>
        <c:axId val="1600331760"/>
      </c:lineChart>
      <c:catAx>
        <c:axId val="1600773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331760"/>
        <c:crosses val="autoZero"/>
        <c:auto val="1"/>
        <c:lblAlgn val="ctr"/>
        <c:lblOffset val="100"/>
        <c:noMultiLvlLbl val="0"/>
      </c:catAx>
      <c:valAx>
        <c:axId val="160033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Representation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077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2: Appointees vs.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 Race Representation'!$B$1</c:f>
              <c:strCache>
                <c:ptCount val="1"/>
                <c:pt idx="0">
                  <c:v>2023 Appointees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 2 Race Representation'!$A$2:$A$9</c:f>
              <c:strCache>
                <c:ptCount val="8"/>
                <c:pt idx="0">
                  <c:v>Hispanic (all races)</c:v>
                </c:pt>
                <c:pt idx="1">
                  <c:v>American Indian and Alaskan Native</c:v>
                </c:pt>
                <c:pt idx="2">
                  <c:v>Asian</c:v>
                </c:pt>
                <c:pt idx="3">
                  <c:v>Black and African American (not Hispanic)</c:v>
                </c:pt>
                <c:pt idx="4">
                  <c:v>Native Hawaiian and Other Pacific Islander</c:v>
                </c:pt>
                <c:pt idx="5">
                  <c:v>White (not Hispanic)</c:v>
                </c:pt>
                <c:pt idx="6">
                  <c:v>2+ races</c:v>
                </c:pt>
                <c:pt idx="7">
                  <c:v>Not specified</c:v>
                </c:pt>
              </c:strCache>
            </c:strRef>
          </c:cat>
          <c:val>
            <c:numRef>
              <c:f>'TABLE 2 Race Representation'!$B$2:$B$9</c:f>
              <c:numCache>
                <c:formatCode>0.00</c:formatCode>
                <c:ptCount val="8"/>
                <c:pt idx="0">
                  <c:v>4.909560723514212</c:v>
                </c:pt>
                <c:pt idx="1">
                  <c:v>1.227390180878553</c:v>
                </c:pt>
                <c:pt idx="2">
                  <c:v>2.3255813953488373</c:v>
                </c:pt>
                <c:pt idx="3">
                  <c:v>10.788113695090439</c:v>
                </c:pt>
                <c:pt idx="4">
                  <c:v>6.4599483204134375E-2</c:v>
                </c:pt>
                <c:pt idx="5">
                  <c:v>62.855297157622736</c:v>
                </c:pt>
                <c:pt idx="6">
                  <c:v>1.8733850129198968</c:v>
                </c:pt>
                <c:pt idx="7">
                  <c:v>15.956072351421188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2-447C-95FD-70AFD6A2A6D1}"/>
            </c:ext>
          </c:extLst>
        </c:ser>
        <c:ser>
          <c:idx val="1"/>
          <c:order val="1"/>
          <c:tx>
            <c:strRef>
              <c:f>'TABLE 2 Race Representation'!$C$1</c:f>
              <c:strCache>
                <c:ptCount val="1"/>
                <c:pt idx="0">
                  <c:v>2022 Census Population Estimate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 2 Race Representation'!$A$2:$A$9</c:f>
              <c:strCache>
                <c:ptCount val="8"/>
                <c:pt idx="0">
                  <c:v>Hispanic (all races)</c:v>
                </c:pt>
                <c:pt idx="1">
                  <c:v>American Indian and Alaskan Native</c:v>
                </c:pt>
                <c:pt idx="2">
                  <c:v>Asian</c:v>
                </c:pt>
                <c:pt idx="3">
                  <c:v>Black and African American (not Hispanic)</c:v>
                </c:pt>
                <c:pt idx="4">
                  <c:v>Native Hawaiian and Other Pacific Islander</c:v>
                </c:pt>
                <c:pt idx="5">
                  <c:v>White (not Hispanic)</c:v>
                </c:pt>
                <c:pt idx="6">
                  <c:v>2+ races</c:v>
                </c:pt>
                <c:pt idx="7">
                  <c:v>Not specified</c:v>
                </c:pt>
              </c:strCache>
            </c:strRef>
          </c:cat>
          <c:val>
            <c:numRef>
              <c:f>'TABLE 2 Race Representation'!$C$2:$C$9</c:f>
              <c:numCache>
                <c:formatCode>0.00</c:formatCode>
                <c:ptCount val="8"/>
                <c:pt idx="0">
                  <c:v>18.2</c:v>
                </c:pt>
                <c:pt idx="1">
                  <c:v>0.7</c:v>
                </c:pt>
                <c:pt idx="2">
                  <c:v>5.2</c:v>
                </c:pt>
                <c:pt idx="3">
                  <c:v>12.9</c:v>
                </c:pt>
                <c:pt idx="4">
                  <c:v>0.1</c:v>
                </c:pt>
                <c:pt idx="5">
                  <c:v>63.9</c:v>
                </c:pt>
                <c:pt idx="6">
                  <c:v>2.7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2-447C-95FD-70AFD6A2A6D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70958032"/>
        <c:axId val="147620560"/>
      </c:barChart>
      <c:catAx>
        <c:axId val="1870958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20560"/>
        <c:crosses val="autoZero"/>
        <c:auto val="1"/>
        <c:lblAlgn val="ctr"/>
        <c:lblOffset val="100"/>
        <c:noMultiLvlLbl val="0"/>
      </c:catAx>
      <c:valAx>
        <c:axId val="14762056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87095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3: Percentage of Appointees Per Race Over Time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 Race Data History'!$B$1</c:f>
              <c:strCache>
                <c:ptCount val="1"/>
                <c:pt idx="0">
                  <c:v>White (not Hispanic/Latino)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'TABLE 3 Race Data History'!$A$2:$A$9</c:f>
              <c:numCache>
                <c:formatCode>General</c:formatCode>
                <c:ptCount val="8"/>
                <c:pt idx="0">
                  <c:v>1999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3 Race Data History'!$B$2:$B$9</c:f>
              <c:numCache>
                <c:formatCode>General</c:formatCode>
                <c:ptCount val="8"/>
                <c:pt idx="0">
                  <c:v>89.4</c:v>
                </c:pt>
                <c:pt idx="1">
                  <c:v>89</c:v>
                </c:pt>
                <c:pt idx="2">
                  <c:v>89</c:v>
                </c:pt>
                <c:pt idx="3">
                  <c:v>87.5</c:v>
                </c:pt>
                <c:pt idx="4">
                  <c:v>83.9</c:v>
                </c:pt>
                <c:pt idx="5">
                  <c:v>77</c:v>
                </c:pt>
                <c:pt idx="6">
                  <c:v>73.2</c:v>
                </c:pt>
                <c:pt idx="7" formatCode="0.0">
                  <c:v>62.855297157622736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9-4717-8347-E6A0C24F110C}"/>
            </c:ext>
          </c:extLst>
        </c:ser>
        <c:ser>
          <c:idx val="1"/>
          <c:order val="1"/>
          <c:tx>
            <c:strRef>
              <c:f>'TABLE 3 Race Data History'!$C$1</c:f>
              <c:strCache>
                <c:ptCount val="1"/>
                <c:pt idx="0">
                  <c:v>Black and African American (not Hispanic/Latino)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'TABLE 3 Race Data History'!$A$2:$A$9</c:f>
              <c:numCache>
                <c:formatCode>General</c:formatCode>
                <c:ptCount val="8"/>
                <c:pt idx="0">
                  <c:v>1999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3 Race Data History'!$C$2:$C$9</c:f>
              <c:numCache>
                <c:formatCode>General</c:formatCode>
                <c:ptCount val="8"/>
                <c:pt idx="0">
                  <c:v>6.6</c:v>
                </c:pt>
                <c:pt idx="1">
                  <c:v>6.7</c:v>
                </c:pt>
                <c:pt idx="2">
                  <c:v>6.7</c:v>
                </c:pt>
                <c:pt idx="3">
                  <c:v>8.1</c:v>
                </c:pt>
                <c:pt idx="4">
                  <c:v>9.5</c:v>
                </c:pt>
                <c:pt idx="5">
                  <c:v>10.199999999999999</c:v>
                </c:pt>
                <c:pt idx="6">
                  <c:v>10.9</c:v>
                </c:pt>
                <c:pt idx="7" formatCode="0.0">
                  <c:v>10.788113695090439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9-4717-8347-E6A0C24F110C}"/>
            </c:ext>
          </c:extLst>
        </c:ser>
        <c:ser>
          <c:idx val="2"/>
          <c:order val="2"/>
          <c:tx>
            <c:strRef>
              <c:f>'TABLE 3 Race Data History'!$D$1</c:f>
              <c:strCache>
                <c:ptCount val="1"/>
                <c:pt idx="0">
                  <c:v>Hispanic/Latino (any race)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'TABLE 3 Race Data History'!$A$2:$A$9</c:f>
              <c:numCache>
                <c:formatCode>General</c:formatCode>
                <c:ptCount val="8"/>
                <c:pt idx="0">
                  <c:v>1999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3 Race Data History'!$D$2:$D$9</c:f>
              <c:numCache>
                <c:formatCode>General</c:formatCode>
                <c:ptCount val="8"/>
                <c:pt idx="0">
                  <c:v>2.7</c:v>
                </c:pt>
                <c:pt idx="1">
                  <c:v>3.1</c:v>
                </c:pt>
                <c:pt idx="2">
                  <c:v>3.1</c:v>
                </c:pt>
                <c:pt idx="3">
                  <c:v>2.8</c:v>
                </c:pt>
                <c:pt idx="4">
                  <c:v>3.7</c:v>
                </c:pt>
                <c:pt idx="5">
                  <c:v>3.9</c:v>
                </c:pt>
                <c:pt idx="6">
                  <c:v>4.7</c:v>
                </c:pt>
                <c:pt idx="7" formatCode="0.0">
                  <c:v>4.909560723514212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9-4717-8347-E6A0C24F110C}"/>
            </c:ext>
          </c:extLst>
        </c:ser>
        <c:ser>
          <c:idx val="3"/>
          <c:order val="3"/>
          <c:tx>
            <c:strRef>
              <c:f>'TABLE 3 Race Data History'!$E$1</c:f>
              <c:strCache>
                <c:ptCount val="1"/>
                <c:pt idx="0">
                  <c:v>Other*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'TABLE 3 Race Data History'!$A$2:$A$9</c:f>
              <c:numCache>
                <c:formatCode>General</c:formatCode>
                <c:ptCount val="8"/>
                <c:pt idx="0">
                  <c:v>1999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3 Race Data History'!$E$2:$E$9</c:f>
              <c:numCache>
                <c:formatCode>General</c:formatCode>
                <c:ptCount val="8"/>
                <c:pt idx="0">
                  <c:v>1.3</c:v>
                </c:pt>
                <c:pt idx="1">
                  <c:v>1.2</c:v>
                </c:pt>
                <c:pt idx="2">
                  <c:v>1.2</c:v>
                </c:pt>
                <c:pt idx="3">
                  <c:v>1.7</c:v>
                </c:pt>
                <c:pt idx="4">
                  <c:v>2.9</c:v>
                </c:pt>
                <c:pt idx="5">
                  <c:v>2.8</c:v>
                </c:pt>
                <c:pt idx="6">
                  <c:v>5.3</c:v>
                </c:pt>
                <c:pt idx="7" formatCode="0.0">
                  <c:v>5.4909560723514206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9-4717-8347-E6A0C24F110C}"/>
            </c:ext>
          </c:extLst>
        </c:ser>
        <c:ser>
          <c:idx val="4"/>
          <c:order val="4"/>
          <c:tx>
            <c:strRef>
              <c:f>'TABLE 3 Race Data History'!$F$1</c:f>
              <c:strCache>
                <c:ptCount val="1"/>
                <c:pt idx="0">
                  <c:v>Not specified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'TABLE 3 Race Data History'!$A$2:$A$9</c:f>
              <c:numCache>
                <c:formatCode>General</c:formatCode>
                <c:ptCount val="8"/>
                <c:pt idx="0">
                  <c:v>1999</c:v>
                </c:pt>
                <c:pt idx="1">
                  <c:v>2005</c:v>
                </c:pt>
                <c:pt idx="2">
                  <c:v>2007</c:v>
                </c:pt>
                <c:pt idx="3">
                  <c:v>2009</c:v>
                </c:pt>
                <c:pt idx="4">
                  <c:v>2011</c:v>
                </c:pt>
                <c:pt idx="5">
                  <c:v>2019</c:v>
                </c:pt>
                <c:pt idx="6">
                  <c:v>2021</c:v>
                </c:pt>
                <c:pt idx="7">
                  <c:v>2023</c:v>
                </c:pt>
              </c:numCache>
            </c:numRef>
          </c:cat>
          <c:val>
            <c:numRef>
              <c:f>'TABLE 3 Race Data History'!$F$2:$F$9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5.7</c:v>
                </c:pt>
                <c:pt idx="7" formatCode="0.0">
                  <c:v>15.956072351421188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9-4717-8347-E6A0C24F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954255"/>
        <c:axId val="1676631119"/>
      </c:lineChart>
      <c:catAx>
        <c:axId val="200795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6631119"/>
        <c:crosses val="autoZero"/>
        <c:auto val="1"/>
        <c:lblAlgn val="ctr"/>
        <c:lblOffset val="100"/>
        <c:noMultiLvlLbl val="0"/>
      </c:catAx>
      <c:valAx>
        <c:axId val="167663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95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4: Racial Diversity of Appointees within Gender Categories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 GenderRacial Diversity '!$B$24</c:f>
              <c:strCache>
                <c:ptCount val="1"/>
                <c:pt idx="0">
                  <c:v>Female w/in Female Membership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 4 GenderRacial Diversity '!$A$25:$A$32</c:f>
              <c:strCache>
                <c:ptCount val="8"/>
                <c:pt idx="0">
                  <c:v>Hispanic (all races)</c:v>
                </c:pt>
                <c:pt idx="1">
                  <c:v>American Indian and Alaskan Native</c:v>
                </c:pt>
                <c:pt idx="2">
                  <c:v>Asian</c:v>
                </c:pt>
                <c:pt idx="3">
                  <c:v>Black and African American (not Hispanic)</c:v>
                </c:pt>
                <c:pt idx="4">
                  <c:v>Native Hawaiian and Other Pacific Islander</c:v>
                </c:pt>
                <c:pt idx="5">
                  <c:v>White (not Hispanic)</c:v>
                </c:pt>
                <c:pt idx="6">
                  <c:v>2+ races</c:v>
                </c:pt>
                <c:pt idx="7">
                  <c:v>Not specified</c:v>
                </c:pt>
              </c:strCache>
            </c:strRef>
          </c:cat>
          <c:val>
            <c:numRef>
              <c:f>'TABLE 4 GenderRacial Diversity '!$B$25:$B$32</c:f>
              <c:numCache>
                <c:formatCode>0.0</c:formatCode>
                <c:ptCount val="8"/>
                <c:pt idx="0">
                  <c:v>6.4062499999999991</c:v>
                </c:pt>
                <c:pt idx="1">
                  <c:v>1.25</c:v>
                </c:pt>
                <c:pt idx="2">
                  <c:v>2.8125</c:v>
                </c:pt>
                <c:pt idx="3">
                  <c:v>16.5625</c:v>
                </c:pt>
                <c:pt idx="4">
                  <c:v>0.15625</c:v>
                </c:pt>
                <c:pt idx="5">
                  <c:v>65.15625</c:v>
                </c:pt>
                <c:pt idx="6">
                  <c:v>3.75</c:v>
                </c:pt>
                <c:pt idx="7">
                  <c:v>3.90625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5-4F53-8AAD-90BC63E68CDA}"/>
            </c:ext>
          </c:extLst>
        </c:ser>
        <c:ser>
          <c:idx val="1"/>
          <c:order val="1"/>
          <c:tx>
            <c:strRef>
              <c:f>'TABLE 4 GenderRacial Diversity '!$C$24</c:f>
              <c:strCache>
                <c:ptCount val="1"/>
                <c:pt idx="0">
                  <c:v>Male w/in Male Membership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 4 GenderRacial Diversity '!$A$25:$A$32</c:f>
              <c:strCache>
                <c:ptCount val="8"/>
                <c:pt idx="0">
                  <c:v>Hispanic (all races)</c:v>
                </c:pt>
                <c:pt idx="1">
                  <c:v>American Indian and Alaskan Native</c:v>
                </c:pt>
                <c:pt idx="2">
                  <c:v>Asian</c:v>
                </c:pt>
                <c:pt idx="3">
                  <c:v>Black and African American (not Hispanic)</c:v>
                </c:pt>
                <c:pt idx="4">
                  <c:v>Native Hawaiian and Other Pacific Islander</c:v>
                </c:pt>
                <c:pt idx="5">
                  <c:v>White (not Hispanic)</c:v>
                </c:pt>
                <c:pt idx="6">
                  <c:v>2+ races</c:v>
                </c:pt>
                <c:pt idx="7">
                  <c:v>Not specified</c:v>
                </c:pt>
              </c:strCache>
            </c:strRef>
          </c:cat>
          <c:val>
            <c:numRef>
              <c:f>'TABLE 4 GenderRacial Diversity '!$C$25:$C$32</c:f>
              <c:numCache>
                <c:formatCode>0.0</c:formatCode>
                <c:ptCount val="8"/>
                <c:pt idx="0">
                  <c:v>4.7297297297297298</c:v>
                </c:pt>
                <c:pt idx="1">
                  <c:v>1.4864864864864866</c:v>
                </c:pt>
                <c:pt idx="2">
                  <c:v>2.4324324324324325</c:v>
                </c:pt>
                <c:pt idx="3">
                  <c:v>8.1081081081081088</c:v>
                </c:pt>
                <c:pt idx="4">
                  <c:v>0</c:v>
                </c:pt>
                <c:pt idx="5">
                  <c:v>75</c:v>
                </c:pt>
                <c:pt idx="6">
                  <c:v>0.67567567567567566</c:v>
                </c:pt>
                <c:pt idx="7">
                  <c:v>7.5675675675675684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75-4F53-8AAD-90BC63E68C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677949664"/>
        <c:axId val="147608656"/>
      </c:barChart>
      <c:catAx>
        <c:axId val="167794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08656"/>
        <c:crosses val="autoZero"/>
        <c:auto val="1"/>
        <c:lblAlgn val="ctr"/>
        <c:lblOffset val="100"/>
        <c:noMultiLvlLbl val="0"/>
      </c:catAx>
      <c:valAx>
        <c:axId val="14760865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67794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5: Race/Ethnicity by Gender Over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5 History Race by Gender'!$B$14</c:f>
              <c:strCache>
                <c:ptCount val="1"/>
                <c:pt idx="0">
                  <c:v>White-M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Gender'!$B$15:$B$19</c:f>
              <c:numCache>
                <c:formatCode>General</c:formatCode>
                <c:ptCount val="5"/>
                <c:pt idx="0">
                  <c:v>93</c:v>
                </c:pt>
                <c:pt idx="1">
                  <c:v>92</c:v>
                </c:pt>
                <c:pt idx="2">
                  <c:v>96</c:v>
                </c:pt>
                <c:pt idx="3">
                  <c:v>93</c:v>
                </c:pt>
                <c:pt idx="4" formatCode="0">
                  <c:v>91.366906474820141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A-4931-B778-1A4D55913482}"/>
            </c:ext>
          </c:extLst>
        </c:ser>
        <c:ser>
          <c:idx val="1"/>
          <c:order val="1"/>
          <c:tx>
            <c:strRef>
              <c:f>'TABLE 5 History Race by Gender'!$C$14</c:f>
              <c:strCache>
                <c:ptCount val="1"/>
                <c:pt idx="0">
                  <c:v>Black-M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Gender'!$C$15:$C$19</c:f>
              <c:numCache>
                <c:formatCode>General</c:formatCode>
                <c:ptCount val="5"/>
                <c:pt idx="0">
                  <c:v>22</c:v>
                </c:pt>
                <c:pt idx="1">
                  <c:v>23</c:v>
                </c:pt>
                <c:pt idx="2">
                  <c:v>30</c:v>
                </c:pt>
                <c:pt idx="3">
                  <c:v>26</c:v>
                </c:pt>
                <c:pt idx="4" formatCode="0">
                  <c:v>27.338129496402878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A-4931-B778-1A4D55913482}"/>
            </c:ext>
          </c:extLst>
        </c:ser>
        <c:ser>
          <c:idx val="2"/>
          <c:order val="2"/>
          <c:tx>
            <c:strRef>
              <c:f>'TABLE 5 History Race by Gender'!$D$14</c:f>
              <c:strCache>
                <c:ptCount val="1"/>
                <c:pt idx="0">
                  <c:v>Hispanic/Latinx-M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Gender'!$D$15:$D$19</c:f>
              <c:numCache>
                <c:formatCode>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12</c:v>
                </c:pt>
                <c:pt idx="4">
                  <c:v>18.705035971223023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A-4931-B778-1A4D55913482}"/>
            </c:ext>
          </c:extLst>
        </c:ser>
        <c:ser>
          <c:idx val="3"/>
          <c:order val="3"/>
          <c:tx>
            <c:strRef>
              <c:f>'TABLE 5 History Race by Gender'!$E$14</c:f>
              <c:strCache>
                <c:ptCount val="1"/>
                <c:pt idx="0">
                  <c:v>Other-M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Gender'!$E$15:$E$19</c:f>
              <c:numCache>
                <c:formatCode>0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21</c:v>
                </c:pt>
                <c:pt idx="3">
                  <c:v>19</c:v>
                </c:pt>
                <c:pt idx="4">
                  <c:v>17.266187050359711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A-4931-B778-1A4D55913482}"/>
            </c:ext>
          </c:extLst>
        </c:ser>
        <c:ser>
          <c:idx val="4"/>
          <c:order val="4"/>
          <c:tx>
            <c:strRef>
              <c:f>'TABLE 5 History Race by Gender'!$F$14</c:f>
              <c:strCache>
                <c:ptCount val="1"/>
                <c:pt idx="0">
                  <c:v>White-F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Gender'!$F$15:$F$19</c:f>
              <c:numCache>
                <c:formatCode>0</c:formatCode>
                <c:ptCount val="5"/>
                <c:pt idx="0">
                  <c:v>81</c:v>
                </c:pt>
                <c:pt idx="1">
                  <c:v>82</c:v>
                </c:pt>
                <c:pt idx="2">
                  <c:v>85</c:v>
                </c:pt>
                <c:pt idx="3">
                  <c:v>83</c:v>
                </c:pt>
                <c:pt idx="4">
                  <c:v>81.294964028776988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5A-4931-B778-1A4D55913482}"/>
            </c:ext>
          </c:extLst>
        </c:ser>
        <c:ser>
          <c:idx val="5"/>
          <c:order val="5"/>
          <c:tx>
            <c:strRef>
              <c:f>'TABLE 5 History Race by Gender'!$G$14</c:f>
              <c:strCache>
                <c:ptCount val="1"/>
                <c:pt idx="0">
                  <c:v>Black-F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Gender'!$G$15:$G$19</c:f>
              <c:numCache>
                <c:formatCode>General</c:formatCode>
                <c:ptCount val="5"/>
                <c:pt idx="0">
                  <c:v>25</c:v>
                </c:pt>
                <c:pt idx="1">
                  <c:v>27</c:v>
                </c:pt>
                <c:pt idx="2">
                  <c:v>33</c:v>
                </c:pt>
                <c:pt idx="3">
                  <c:v>34</c:v>
                </c:pt>
                <c:pt idx="4" formatCode="0">
                  <c:v>35.97122302158273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5A-4931-B778-1A4D55913482}"/>
            </c:ext>
          </c:extLst>
        </c:ser>
        <c:ser>
          <c:idx val="6"/>
          <c:order val="6"/>
          <c:tx>
            <c:strRef>
              <c:f>'TABLE 5 History Race by Gender'!$H$14</c:f>
              <c:strCache>
                <c:ptCount val="1"/>
                <c:pt idx="0">
                  <c:v>Hispanic/Latinx-F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Gender'!$H$15:$H$19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17</c:v>
                </c:pt>
                <c:pt idx="3">
                  <c:v>18</c:v>
                </c:pt>
                <c:pt idx="4" formatCode="0">
                  <c:v>23.021582733812952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5A-4931-B778-1A4D55913482}"/>
            </c:ext>
          </c:extLst>
        </c:ser>
        <c:ser>
          <c:idx val="7"/>
          <c:order val="7"/>
          <c:tx>
            <c:strRef>
              <c:f>'TABLE 5 History Race by Gender'!$I$14</c:f>
              <c:strCache>
                <c:ptCount val="1"/>
                <c:pt idx="0">
                  <c:v>Other-F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'TABLE 5 History Race by Gender'!$A$15:$A$19</c:f>
              <c:numCache>
                <c:formatCode>General</c:formatCode>
                <c:ptCount val="5"/>
                <c:pt idx="0">
                  <c:v>2009</c:v>
                </c:pt>
                <c:pt idx="1">
                  <c:v>2011</c:v>
                </c:pt>
                <c:pt idx="2">
                  <c:v>2019</c:v>
                </c:pt>
                <c:pt idx="3">
                  <c:v>2021</c:v>
                </c:pt>
                <c:pt idx="4">
                  <c:v>2023</c:v>
                </c:pt>
              </c:numCache>
            </c:numRef>
          </c:cat>
          <c:val>
            <c:numRef>
              <c:f>'TABLE 5 History Race by Gender'!$I$15:$I$19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15</c:v>
                </c:pt>
                <c:pt idx="3">
                  <c:v>21</c:v>
                </c:pt>
                <c:pt idx="4" formatCode="0">
                  <c:v>22.302158273381295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5A-4931-B778-1A4D55913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07896175"/>
        <c:axId val="1839889983"/>
      </c:barChart>
      <c:catAx>
        <c:axId val="2007896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889983"/>
        <c:crosses val="autoZero"/>
        <c:auto val="1"/>
        <c:lblAlgn val="ctr"/>
        <c:lblOffset val="100"/>
        <c:noMultiLvlLbl val="0"/>
      </c:catAx>
      <c:valAx>
        <c:axId val="183988998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07896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176212</xdr:rowOff>
    </xdr:from>
    <xdr:to>
      <xdr:col>3</xdr:col>
      <xdr:colOff>257175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32FFA8-18FE-77BC-E722-630AB2D74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11</xdr:row>
      <xdr:rowOff>4762</xdr:rowOff>
    </xdr:from>
    <xdr:to>
      <xdr:col>4</xdr:col>
      <xdr:colOff>490537</xdr:colOff>
      <xdr:row>25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F47EEB-8D85-8C88-2018-022992A38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9</xdr:row>
      <xdr:rowOff>133350</xdr:rowOff>
    </xdr:from>
    <xdr:to>
      <xdr:col>3</xdr:col>
      <xdr:colOff>600076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E14611-94B1-E94B-B808-A874C81C03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32</xdr:row>
      <xdr:rowOff>128586</xdr:rowOff>
    </xdr:from>
    <xdr:to>
      <xdr:col>3</xdr:col>
      <xdr:colOff>485774</xdr:colOff>
      <xdr:row>55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813FA9-49CB-8100-01FF-1D3129FFA1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19</xdr:row>
      <xdr:rowOff>171449</xdr:rowOff>
    </xdr:from>
    <xdr:to>
      <xdr:col>9</xdr:col>
      <xdr:colOff>123824</xdr:colOff>
      <xdr:row>40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F22996-B357-4B1A-B828-C2CFDA113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N140" totalsRowShown="0" headerRowDxfId="87" dataDxfId="86" headerRowCellStyle="Normal">
  <autoFilter ref="A1:AN140" xr:uid="{00000000-0009-0000-0100-000001000000}"/>
  <sortState xmlns:xlrd2="http://schemas.microsoft.com/office/spreadsheetml/2017/richdata2" ref="A2:AN140">
    <sortCondition descending="1" ref="Q140"/>
  </sortState>
  <tableColumns count="40">
    <tableColumn id="7" xr3:uid="{00000000-0010-0000-0000-000007000000}" name="Name of the appointive body" dataDxfId="85"/>
    <tableColumn id="12" xr3:uid="{00000000-0010-0000-0000-00000C000000}" name="What statute section or legislation created the appointive body?" dataDxfId="84"/>
    <tableColumn id="13" xr3:uid="{00000000-0010-0000-0000-00000D000000}" name="Is at least one member of the appointive body (excluding ex officio members) appointed by the Governor or by a member of the General Assembly?" dataDxfId="83"/>
    <tableColumn id="14" xr3:uid="{00000000-0010-0000-0000-00000E000000}" name="What is the operating status of the appointive body? (Select only one) " dataDxfId="82"/>
    <tableColumn id="15" xr3:uid="{00000000-0010-0000-0000-00000F000000}" name="Total number of members on the appointive body, including ex-officio members or their designees." dataDxfId="81"/>
    <tableColumn id="16" xr3:uid="{00000000-0010-0000-0000-000010000000}" name="Total number of appointed members, excluding ex-officio members, their designees, and ad hoc members" dataDxfId="80"/>
    <tableColumn id="17" xr3:uid="{00000000-0010-0000-0000-000011000000}" name="Total number of vacancies for appointed members" dataDxfId="79"/>
    <tableColumn id="18" xr3:uid="{00000000-0010-0000-0000-000012000000}" name="Do you have any female appointed members?" dataDxfId="78"/>
    <tableColumn id="19" xr3:uid="{00000000-0010-0000-0000-000013000000}" name="Hispanic/Latino Female, of any race" dataDxfId="77"/>
    <tableColumn id="20" xr3:uid="{00000000-0010-0000-0000-000014000000}" name="American Indian or Alaskan Native Female" dataDxfId="76"/>
    <tableColumn id="21" xr3:uid="{00000000-0010-0000-0000-000015000000}" name="Asian Female" dataDxfId="75"/>
    <tableColumn id="22" xr3:uid="{00000000-0010-0000-0000-000016000000}" name="Black/African American Female (not Hispanic/Latino)" dataDxfId="74"/>
    <tableColumn id="23" xr3:uid="{00000000-0010-0000-0000-000017000000}" name="Native Hawaiian or Other Pacific Islander Female" dataDxfId="73"/>
    <tableColumn id="24" xr3:uid="{00000000-0010-0000-0000-000018000000}" name="White Female (not Hispanic/Latino)" dataDxfId="72"/>
    <tableColumn id="25" xr3:uid="{00000000-0010-0000-0000-000019000000}" name="Female of two or more races (not Hispanic/Latino)" dataDxfId="71"/>
    <tableColumn id="26" xr3:uid="{00000000-0010-0000-0000-00001A000000}" name="Female who preferred not to answer race question" dataDxfId="70"/>
    <tableColumn id="27" xr3:uid="{00000000-0010-0000-0000-00001B000000}" name="Do you have any male appointed members?" dataDxfId="69"/>
    <tableColumn id="28" xr3:uid="{00000000-0010-0000-0000-00001C000000}" name="Hispanic/Latino Male, of any race" dataDxfId="68"/>
    <tableColumn id="29" xr3:uid="{00000000-0010-0000-0000-00001D000000}" name="American Indian or Alaskan Native Male" dataDxfId="67"/>
    <tableColumn id="30" xr3:uid="{00000000-0010-0000-0000-00001E000000}" name="Asian Male" dataDxfId="66"/>
    <tableColumn id="31" xr3:uid="{00000000-0010-0000-0000-00001F000000}" name="Black/African American Male (not Hispanic/Latino)" dataDxfId="65"/>
    <tableColumn id="32" xr3:uid="{00000000-0010-0000-0000-000020000000}" name="Native Hawaiian or Other Pacific Islander Male" dataDxfId="64"/>
    <tableColumn id="33" xr3:uid="{00000000-0010-0000-0000-000021000000}" name="White Male (not Hispanic/Latino)" dataDxfId="63"/>
    <tableColumn id="34" xr3:uid="{00000000-0010-0000-0000-000022000000}" name="Male of two or more races (not Hispanic/Latino)" dataDxfId="62"/>
    <tableColumn id="35" xr3:uid="{00000000-0010-0000-0000-000023000000}" name="Male who preferred not to answer race question" dataDxfId="61"/>
    <tableColumn id="36" xr3:uid="{00000000-0010-0000-0000-000024000000}" name="Did any appointed members indicate they are of nonbinary gender?" dataDxfId="60"/>
    <tableColumn id="37" xr3:uid="{00000000-0010-0000-0000-000025000000}" name="Hispanic/Latino Nonbinary Person, of any race " dataDxfId="59"/>
    <tableColumn id="38" xr3:uid="{00000000-0010-0000-0000-000026000000}" name="American Indian or Alaskan Native Nonbinary Person" dataDxfId="58"/>
    <tableColumn id="39" xr3:uid="{00000000-0010-0000-0000-000027000000}" name="Asian Nonbinary Person" dataDxfId="57"/>
    <tableColumn id="40" xr3:uid="{00000000-0010-0000-0000-000028000000}" name="Black/African American Nonbinary Person (not Hispanic/Latino)" dataDxfId="56"/>
    <tableColumn id="41" xr3:uid="{00000000-0010-0000-0000-000029000000}" name="Native Hawaiian or Other Pacific Islander Nonbinary Person" dataDxfId="55"/>
    <tableColumn id="42" xr3:uid="{00000000-0010-0000-0000-00002A000000}" name="White Nonbinary Person (not Hispanic/Latino)" dataDxfId="54"/>
    <tableColumn id="43" xr3:uid="{00000000-0010-0000-0000-00002B000000}" name="Nonbinary Person of two or more races (not Hispanic/Latino)" dataDxfId="53"/>
    <tableColumn id="44" xr3:uid="{00000000-0010-0000-0000-00002C000000}" name="Nonbinary Person who preferred not to answer race question" dataDxfId="52"/>
    <tableColumn id="45" xr3:uid="{00000000-0010-0000-0000-00002D000000}" name="Did any appointed members indicate neither their race nor their sex/gender?" dataDxfId="51"/>
    <tableColumn id="46" xr3:uid="{00000000-0010-0000-0000-00002E000000}" name="How many appointed members indicated neither their race nor their gender?" dataDxfId="50"/>
    <tableColumn id="50" xr3:uid="{7327E322-43C0-4BCD-A2C4-201D26D28455}" name="FEMALE SUM" dataDxfId="49">
      <calculatedColumnFormula>I2+J2+K2+L2+M2+N2+O2+P2</calculatedColumnFormula>
    </tableColumn>
    <tableColumn id="52" xr3:uid="{88C3AC09-9084-4A84-BDAF-30C8CE5E4431}" name="MALE SUM" dataDxfId="48">
      <calculatedColumnFormula>R2+S2+T2+U2+V2+W2+X2</calculatedColumnFormula>
    </tableColumn>
    <tableColumn id="53" xr3:uid="{04DED7C7-2282-4287-937E-8B2DA665526E}" name="NB SUM" dataDxfId="47">
      <calculatedColumnFormula>Y2+AA2+AB2+AC2+AD2+AE2+AF2+AG2+AH2+AJ2</calculatedColumnFormula>
    </tableColumn>
    <tableColumn id="51" xr3:uid="{2EF0A4A9-8054-46A0-99B0-024747988EAA}" name="TOTAL SUM" dataDxfId="46">
      <calculatedColumnFormula>I2+J2+K2+L2+M2+N2+O2+P2+R2+S2+T2+U2+V2+W2+X2+Y2+AA2+AB2+AC2+AD2+AE2+AF2+AG2+AH2+AJ2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A3144D-D28A-461E-8E97-1C14227B53CE}" name="Table4" displayName="Table4" ref="A1:C5" totalsRowShown="0" headerRowDxfId="45">
  <autoFilter ref="A1:C5" xr:uid="{B4A3144D-D28A-461E-8E97-1C14227B53CE}"/>
  <tableColumns count="3">
    <tableColumn id="1" xr3:uid="{1EB75789-8C65-4AEC-84B7-87B4E4AC201D}" name="Appointee Gender"/>
    <tableColumn id="2" xr3:uid="{3764C76F-B39D-439E-9947-92B55A24008B}" name="2023 Connecticut State Boards and Commissions" dataDxfId="44" totalsRowDxfId="43"/>
    <tableColumn id="3" xr3:uid="{C988DBA1-A640-4180-9270-2BD270359C17}" name="2022 Connecticut Population Estimates (US Census Bureau)" dataDxfId="42" totalsRowDxfId="4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BC6EEC-9B5E-4537-AA27-5A794C9F0188}" name="Table5" displayName="Table5" ref="A1:D9" totalsRowShown="0" headerRowDxfId="40" dataDxfId="39">
  <autoFilter ref="A1:D9" xr:uid="{D3BC6EEC-9B5E-4537-AA27-5A794C9F0188}"/>
  <tableColumns count="4">
    <tableColumn id="1" xr3:uid="{ECE2A3B5-8C04-4E09-96D9-DFDE91F406F6}" name="Race" dataDxfId="38"/>
    <tableColumn id="2" xr3:uid="{A999BE37-6F83-4F6B-BE9D-144F3B7A364C}" name="2023 Appointees" dataDxfId="37"/>
    <tableColumn id="3" xr3:uid="{A2871560-0A13-4593-BB96-6D1D55E32C76}" name="2022 Census Population Estimate" dataDxfId="36"/>
    <tableColumn id="4" xr3:uid="{B5E72750-5973-4E4B-A25D-C5FDC724F6E5}" name="Point Difference" dataDxfId="35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9A6D5FE3-2FDC-4340-A65D-AFE17EF9A798}" name="Table9" displayName="Table9" ref="A1:F9" totalsRowShown="0" headerRowDxfId="34">
  <autoFilter ref="A1:F9" xr:uid="{9A6D5FE3-2FDC-4340-A65D-AFE17EF9A798}"/>
  <tableColumns count="6">
    <tableColumn id="1" xr3:uid="{61F6AA8A-452D-44C2-AA87-8C0D17DDE041}" name="Reporting Year"/>
    <tableColumn id="2" xr3:uid="{49FF02AB-0E47-4EDA-A231-A0DAC01F4B2D}" name="White (not Hispanic/Latino)" dataDxfId="33"/>
    <tableColumn id="3" xr3:uid="{80A22C95-B74B-4A89-9ED0-6C2C780FBB51}" name="Black and African American (not Hispanic/Latino)" dataDxfId="32"/>
    <tableColumn id="4" xr3:uid="{05D1D695-4F3E-45E8-9121-9A5872CE598C}" name="Hispanic/Latino (any race)" dataDxfId="31"/>
    <tableColumn id="5" xr3:uid="{04FBA859-A646-43C5-B532-E217F0FF0183}" name="Other*" dataDxfId="30"/>
    <tableColumn id="6" xr3:uid="{B1C16B27-69BD-4CB8-A358-7AA98E814990}" name="Not specified" dataDxfId="29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51DA55-855C-49AB-AD1A-81F8707032DF}" name="Table6" displayName="Table6" ref="A3:D12" totalsRowCount="1" headerRowDxfId="28">
  <autoFilter ref="A3:D11" xr:uid="{8451DA55-855C-49AB-AD1A-81F8707032DF}"/>
  <tableColumns count="4">
    <tableColumn id="1" xr3:uid="{0D827790-8D62-4F8B-B36A-CB25B62F679B}" name="Race" dataDxfId="27" totalsRowDxfId="26"/>
    <tableColumn id="2" xr3:uid="{CAA60169-9132-469F-90DC-F3AF5ED51FEF}" name="Number of Female Appointees" totalsRowFunction="custom" dataDxfId="25">
      <totalsRowFormula>SUM(B4:B11)</totalsRowFormula>
    </tableColumn>
    <tableColumn id="3" xr3:uid="{8899F469-9968-4D03-850B-60EA4E40BA88}" name="Percent of Population of Female Appointees" dataDxfId="24" totalsRowDxfId="23"/>
    <tableColumn id="4" xr3:uid="{B8D32C97-BFA0-4C37-90B6-73FFBD92FFFC}" name="Percent of Population of All Appointees" dataDxfId="22" totalsRowDxfId="21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28A77B1-075C-49B4-8BB0-874C71179AB4}" name="Table7" displayName="Table7" ref="A14:D23" totalsRowCount="1" headerRowDxfId="20">
  <autoFilter ref="A14:D22" xr:uid="{528A77B1-075C-49B4-8BB0-874C71179AB4}"/>
  <tableColumns count="4">
    <tableColumn id="1" xr3:uid="{C90D443E-7746-4D69-873E-FD8A9D8D0C90}" name="Race" dataDxfId="19" totalsRowDxfId="18"/>
    <tableColumn id="2" xr3:uid="{32145C8A-8F12-4413-8063-FAB85D460DFC}" name="Number of Male Appointees" totalsRowFunction="custom" dataDxfId="17">
      <totalsRowFormula>SUM(B15:B22)</totalsRowFormula>
    </tableColumn>
    <tableColumn id="3" xr3:uid="{00841281-2D7E-42A8-939A-A6DFB5E02982}" name="Percent of Population of Male Appointees" dataDxfId="16" totalsRowDxfId="15"/>
    <tableColumn id="4" xr3:uid="{9EA68854-458D-4353-91A2-EBAB3C1E8478}" name="Percent of Population of All Appointees" dataDxfId="14" totalsRowDxfId="1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AA4B18-6589-49B5-9134-4D9053ADD2B7}" name="Table8" displayName="Table8" ref="A2:K12" totalsRowShown="0" headerRowDxfId="12" dataDxfId="11" dataCellStyle="Percent">
  <autoFilter ref="A2:K12" xr:uid="{7EAA4B18-6589-49B5-9134-4D9053ADD2B7}"/>
  <tableColumns count="11">
    <tableColumn id="1" xr3:uid="{887EA4D4-BA51-4192-ABFD-F0FC291CDD8D}" name="Report Year" dataDxfId="10"/>
    <tableColumn id="2" xr3:uid="{E9331944-69E1-4AB8-B167-F256372D6FD8}" name="Gender" dataDxfId="9"/>
    <tableColumn id="3" xr3:uid="{6E9F2ED7-023B-41B4-83A9-05F0510CBCC2}" name="Hispanic (all races" dataDxfId="8" dataCellStyle="Percent"/>
    <tableColumn id="4" xr3:uid="{296796BA-71E2-48CC-9801-19E7BB6BCC85}" name="American Indian and Alaskan Native" dataDxfId="7" dataCellStyle="Percent"/>
    <tableColumn id="5" xr3:uid="{3BF1F5B4-7A91-496B-893F-92D76F9496A0}" name="Asian" dataDxfId="6" dataCellStyle="Percent"/>
    <tableColumn id="6" xr3:uid="{DA67C837-9C33-4F49-BF7A-B5787445C8BA}" name="Black and African American (not Hispanic)" dataDxfId="5" dataCellStyle="Percent"/>
    <tableColumn id="7" xr3:uid="{A2E9A861-26EA-4BCF-BB29-5F0F154DC583}" name="Native Hawaiian and Other Pacific Islander" dataDxfId="4" dataCellStyle="Percent"/>
    <tableColumn id="8" xr3:uid="{6B8043BC-0C7B-46DD-A59A-8DB1341584C2}" name="White (not Hispanic)" dataDxfId="3" dataCellStyle="Percent"/>
    <tableColumn id="9" xr3:uid="{69A74AF2-9FF2-46AA-89AC-122092800431}" name="2+ races" dataDxfId="2" dataCellStyle="Percent"/>
    <tableColumn id="10" xr3:uid="{14AD452D-90D4-482C-8118-B3FDB97D8C52}" name="Not specified" dataDxfId="1" dataCellStyle="Percent"/>
    <tableColumn id="11" xr3:uid="{05FB7886-D423-402D-9E51-82A8E4274B06}" name="Other*" dataDxfId="0" dataCellStyle="Perce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john.schuyler71@gmail.com" TargetMode="External"/><Relationship Id="rId21" Type="http://schemas.openxmlformats.org/officeDocument/2006/relationships/hyperlink" Target="mailto:amy@almesq.com" TargetMode="External"/><Relationship Id="rId42" Type="http://schemas.openxmlformats.org/officeDocument/2006/relationships/hyperlink" Target="mailto:Scott.Gaul@ct.gov" TargetMode="External"/><Relationship Id="rId47" Type="http://schemas.openxmlformats.org/officeDocument/2006/relationships/hyperlink" Target="mailto:JRC@ct.gov" TargetMode="External"/><Relationship Id="rId63" Type="http://schemas.openxmlformats.org/officeDocument/2006/relationships/hyperlink" Target="mailto:deborah.d.sullivan@pds.ct.gov" TargetMode="External"/><Relationship Id="rId68" Type="http://schemas.openxmlformats.org/officeDocument/2006/relationships/hyperlink" Target="mailto:Bryan.Klimkiewicz@ct.govandYolanda.Medina@ct.gov" TargetMode="External"/><Relationship Id="rId16" Type="http://schemas.openxmlformats.org/officeDocument/2006/relationships/hyperlink" Target="mailto:pareesa.charmchigoodwin@cga.ct.gov" TargetMode="External"/><Relationship Id="rId11" Type="http://schemas.openxmlformats.org/officeDocument/2006/relationships/hyperlink" Target="mailto:michael.fullerton@ct.gov" TargetMode="External"/><Relationship Id="rId24" Type="http://schemas.openxmlformats.org/officeDocument/2006/relationships/hyperlink" Target="mailto:benc@sentryrealestate.com" TargetMode="External"/><Relationship Id="rId32" Type="http://schemas.openxmlformats.org/officeDocument/2006/relationships/hyperlink" Target="mailto:charlene.hill@ct.gov" TargetMode="External"/><Relationship Id="rId37" Type="http://schemas.openxmlformats.org/officeDocument/2006/relationships/hyperlink" Target="mailto:linda.shackett-blue@ct.gov" TargetMode="External"/><Relationship Id="rId40" Type="http://schemas.openxmlformats.org/officeDocument/2006/relationships/hyperlink" Target="mailto:dwaskowicz@snet.net" TargetMode="External"/><Relationship Id="rId45" Type="http://schemas.openxmlformats.org/officeDocument/2006/relationships/hyperlink" Target="mailto:paul@pirieassociates.com" TargetMode="External"/><Relationship Id="rId53" Type="http://schemas.openxmlformats.org/officeDocument/2006/relationships/hyperlink" Target="mailto:david.kaplan@cga.ct.gov" TargetMode="External"/><Relationship Id="rId58" Type="http://schemas.openxmlformats.org/officeDocument/2006/relationships/hyperlink" Target="mailto:iliana.raffa@ct.gov" TargetMode="External"/><Relationship Id="rId66" Type="http://schemas.openxmlformats.org/officeDocument/2006/relationships/hyperlink" Target="mailto:Christine.Velasquez@ct.gov" TargetMode="External"/><Relationship Id="rId74" Type="http://schemas.openxmlformats.org/officeDocument/2006/relationships/hyperlink" Target="mailto:Melissa.Morton@ct.gov" TargetMode="External"/><Relationship Id="rId79" Type="http://schemas.openxmlformats.org/officeDocument/2006/relationships/hyperlink" Target="mailto:dcampersonal@gmail.com" TargetMode="External"/><Relationship Id="rId5" Type="http://schemas.openxmlformats.org/officeDocument/2006/relationships/hyperlink" Target="mailto:ACIR@ct.gov" TargetMode="External"/><Relationship Id="rId61" Type="http://schemas.openxmlformats.org/officeDocument/2006/relationships/hyperlink" Target="mailto:Melissa.Morton@ct.gov" TargetMode="External"/><Relationship Id="rId19" Type="http://schemas.openxmlformats.org/officeDocument/2006/relationships/hyperlink" Target="mailto:Erin.Windham@ct.gov" TargetMode="External"/><Relationship Id="rId14" Type="http://schemas.openxmlformats.org/officeDocument/2006/relationships/hyperlink" Target="mailto:Kara.ouellette@ct.gov" TargetMode="External"/><Relationship Id="rId22" Type="http://schemas.openxmlformats.org/officeDocument/2006/relationships/hyperlink" Target="mailto:john.rosa@ct.gov" TargetMode="External"/><Relationship Id="rId27" Type="http://schemas.openxmlformats.org/officeDocument/2006/relationships/hyperlink" Target="mailto:Diane.Duva@ct.gov" TargetMode="External"/><Relationship Id="rId30" Type="http://schemas.openxmlformats.org/officeDocument/2006/relationships/hyperlink" Target="mailto:ctcouncilswc@gmail.com" TargetMode="External"/><Relationship Id="rId35" Type="http://schemas.openxmlformats.org/officeDocument/2006/relationships/hyperlink" Target="mailto:johnelsesser@gmail.com" TargetMode="External"/><Relationship Id="rId43" Type="http://schemas.openxmlformats.org/officeDocument/2006/relationships/hyperlink" Target="mailto:bjcola@comcast.netluisasoboleski24@gmail.com" TargetMode="External"/><Relationship Id="rId48" Type="http://schemas.openxmlformats.org/officeDocument/2006/relationships/hyperlink" Target="mailto:enowakowski@newhaven.edu" TargetMode="External"/><Relationship Id="rId56" Type="http://schemas.openxmlformats.org/officeDocument/2006/relationships/hyperlink" Target="mailto:nahacct@gmail.com" TargetMode="External"/><Relationship Id="rId64" Type="http://schemas.openxmlformats.org/officeDocument/2006/relationships/hyperlink" Target="mailto:Debbie.Yanosy@ct.gov" TargetMode="External"/><Relationship Id="rId69" Type="http://schemas.openxmlformats.org/officeDocument/2006/relationships/hyperlink" Target="mailto:slockery@tccoh.org" TargetMode="External"/><Relationship Id="rId77" Type="http://schemas.openxmlformats.org/officeDocument/2006/relationships/hyperlink" Target="mailto:richard.eighme@ct.gov" TargetMode="External"/><Relationship Id="rId8" Type="http://schemas.openxmlformats.org/officeDocument/2006/relationships/hyperlink" Target="mailto:nancy.lotas@ct.gov" TargetMode="External"/><Relationship Id="rId51" Type="http://schemas.openxmlformats.org/officeDocument/2006/relationships/hyperlink" Target="mailto:michael.werner@cga.ct.gov" TargetMode="External"/><Relationship Id="rId72" Type="http://schemas.openxmlformats.org/officeDocument/2006/relationships/hyperlink" Target="mailto:greg.daniels@ct.gov" TargetMode="External"/><Relationship Id="rId3" Type="http://schemas.openxmlformats.org/officeDocument/2006/relationships/hyperlink" Target="mailto:david.kaplan@cga.ct.gov" TargetMode="External"/><Relationship Id="rId12" Type="http://schemas.openxmlformats.org/officeDocument/2006/relationships/hyperlink" Target="mailto:stansoby@gmail.com" TargetMode="External"/><Relationship Id="rId17" Type="http://schemas.openxmlformats.org/officeDocument/2006/relationships/hyperlink" Target="mailto:holly.williams@ct.gov" TargetMode="External"/><Relationship Id="rId25" Type="http://schemas.openxmlformats.org/officeDocument/2006/relationships/hyperlink" Target="mailto:melanie.bachman@ct.gov" TargetMode="External"/><Relationship Id="rId33" Type="http://schemas.openxmlformats.org/officeDocument/2006/relationships/hyperlink" Target="mailto:Scott.Gaul@ct.gov" TargetMode="External"/><Relationship Id="rId38" Type="http://schemas.openxmlformats.org/officeDocument/2006/relationships/hyperlink" Target="mailto:anne.rugens@ct.gov" TargetMode="External"/><Relationship Id="rId46" Type="http://schemas.openxmlformats.org/officeDocument/2006/relationships/hyperlink" Target="mailto:Nicole.Cossette@ct.gov" TargetMode="External"/><Relationship Id="rId59" Type="http://schemas.openxmlformats.org/officeDocument/2006/relationships/hyperlink" Target="mailto:jeffrey.semancik@ct.gov" TargetMode="External"/><Relationship Id="rId67" Type="http://schemas.openxmlformats.org/officeDocument/2006/relationships/hyperlink" Target="mailto:ginne-rae.clay@ct.gov" TargetMode="External"/><Relationship Id="rId20" Type="http://schemas.openxmlformats.org/officeDocument/2006/relationships/hyperlink" Target="mailto:kimberly.bradley@ct.gov" TargetMode="External"/><Relationship Id="rId41" Type="http://schemas.openxmlformats.org/officeDocument/2006/relationships/hyperlink" Target="mailto:christopher.martin@ct.gov" TargetMode="External"/><Relationship Id="rId54" Type="http://schemas.openxmlformats.org/officeDocument/2006/relationships/hyperlink" Target="mailto:lburdick@montville-ct.org" TargetMode="External"/><Relationship Id="rId62" Type="http://schemas.openxmlformats.org/officeDocument/2006/relationships/hyperlink" Target="mailto:Vanessa.Cardella@ct.gov" TargetMode="External"/><Relationship Id="rId70" Type="http://schemas.openxmlformats.org/officeDocument/2006/relationships/hyperlink" Target="mailto:tamara.cypress@ct.gov" TargetMode="External"/><Relationship Id="rId75" Type="http://schemas.openxmlformats.org/officeDocument/2006/relationships/hyperlink" Target="mailto:jennifer.haag@ct.gov" TargetMode="External"/><Relationship Id="rId1" Type="http://schemas.openxmlformats.org/officeDocument/2006/relationships/hyperlink" Target="mailto:lisa.bonetti@ct.gov" TargetMode="External"/><Relationship Id="rId6" Type="http://schemas.openxmlformats.org/officeDocument/2006/relationships/hyperlink" Target="mailto:tyra.peluso@ct.gov" TargetMode="External"/><Relationship Id="rId15" Type="http://schemas.openxmlformats.org/officeDocument/2006/relationships/hyperlink" Target="mailto:Aileen.Keays@uconn.edu" TargetMode="External"/><Relationship Id="rId23" Type="http://schemas.openxmlformats.org/officeDocument/2006/relationships/hyperlink" Target="mailto:maedwardsiii@yahoo.com" TargetMode="External"/><Relationship Id="rId28" Type="http://schemas.openxmlformats.org/officeDocument/2006/relationships/hyperlink" Target="mailto:jr@jackrosenberg.com" TargetMode="External"/><Relationship Id="rId36" Type="http://schemas.openxmlformats.org/officeDocument/2006/relationships/hyperlink" Target="mailto:larry@ecs-ct.com" TargetMode="External"/><Relationship Id="rId49" Type="http://schemas.openxmlformats.org/officeDocument/2006/relationships/hyperlink" Target="mailto:brian.thompson@ct.gov" TargetMode="External"/><Relationship Id="rId57" Type="http://schemas.openxmlformats.org/officeDocument/2006/relationships/hyperlink" Target="mailto:abpaterson@ctconservation.org" TargetMode="External"/><Relationship Id="rId10" Type="http://schemas.openxmlformats.org/officeDocument/2006/relationships/hyperlink" Target="mailto:pheleen@commnet.edu" TargetMode="External"/><Relationship Id="rId31" Type="http://schemas.openxmlformats.org/officeDocument/2006/relationships/hyperlink" Target="mailto:Rebecca.Eddy@ct.gov" TargetMode="External"/><Relationship Id="rId44" Type="http://schemas.openxmlformats.org/officeDocument/2006/relationships/hyperlink" Target="mailto:amy.tibor@ct.gov" TargetMode="External"/><Relationship Id="rId52" Type="http://schemas.openxmlformats.org/officeDocument/2006/relationships/hyperlink" Target="mailto:michelle.amy.hall@ct.gov" TargetMode="External"/><Relationship Id="rId60" Type="http://schemas.openxmlformats.org/officeDocument/2006/relationships/hyperlink" Target="mailto:Katherine.Ramos@ct.gov" TargetMode="External"/><Relationship Id="rId65" Type="http://schemas.openxmlformats.org/officeDocument/2006/relationships/hyperlink" Target="mailto:sherill.baldwin@ct.gov" TargetMode="External"/><Relationship Id="rId73" Type="http://schemas.openxmlformats.org/officeDocument/2006/relationships/hyperlink" Target="mailto:susan.locke@uconn.edu" TargetMode="External"/><Relationship Id="rId78" Type="http://schemas.openxmlformats.org/officeDocument/2006/relationships/hyperlink" Target="mailto:Melvette.hill@cga.ct.gov" TargetMode="External"/><Relationship Id="rId4" Type="http://schemas.openxmlformats.org/officeDocument/2006/relationships/hyperlink" Target="mailto:werner.oyanadel@cga.ct.gov" TargetMode="External"/><Relationship Id="rId9" Type="http://schemas.openxmlformats.org/officeDocument/2006/relationships/hyperlink" Target="mailto:Jennifer.Zaccagnini@ct.gov" TargetMode="External"/><Relationship Id="rId13" Type="http://schemas.openxmlformats.org/officeDocument/2006/relationships/hyperlink" Target="mailto:stephanie.bozak@ct.gov" TargetMode="External"/><Relationship Id="rId18" Type="http://schemas.openxmlformats.org/officeDocument/2006/relationships/hyperlink" Target="mailto:doug.casey@ct.gov" TargetMode="External"/><Relationship Id="rId39" Type="http://schemas.openxmlformats.org/officeDocument/2006/relationships/hyperlink" Target="mailto:michael.fullerton@ct.gov" TargetMode="External"/><Relationship Id="rId34" Type="http://schemas.openxmlformats.org/officeDocument/2006/relationships/hyperlink" Target="mailto:maribel.laluz@ct.gov" TargetMode="External"/><Relationship Id="rId50" Type="http://schemas.openxmlformats.org/officeDocument/2006/relationships/hyperlink" Target="mailto:Melissa.Morton@ct.gov" TargetMode="External"/><Relationship Id="rId55" Type="http://schemas.openxmlformats.org/officeDocument/2006/relationships/hyperlink" Target="mailto:Kimberly.Kennison@ct.gov" TargetMode="External"/><Relationship Id="rId76" Type="http://schemas.openxmlformats.org/officeDocument/2006/relationships/hyperlink" Target="mailto:Rosemary.Lopez@cga.ct.gov" TargetMode="External"/><Relationship Id="rId7" Type="http://schemas.openxmlformats.org/officeDocument/2006/relationships/hyperlink" Target="mailto:jane.hardy@ct.gov" TargetMode="External"/><Relationship Id="rId71" Type="http://schemas.openxmlformats.org/officeDocument/2006/relationships/hyperlink" Target="mailto:Elizabeth.McAuliffe@ct.gov" TargetMode="External"/><Relationship Id="rId2" Type="http://schemas.openxmlformats.org/officeDocument/2006/relationships/hyperlink" Target="mailto:alan.sylvestre@ct.gov" TargetMode="External"/><Relationship Id="rId29" Type="http://schemas.openxmlformats.org/officeDocument/2006/relationships/hyperlink" Target="mailto:psfry2016@comcas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0"/>
  <sheetViews>
    <sheetView workbookViewId="0">
      <pane ySplit="1" topLeftCell="A2" activePane="bottomLeft" state="frozen"/>
      <selection activeCell="N1" sqref="N1"/>
      <selection pane="bottomLeft" activeCell="B31" sqref="B31"/>
    </sheetView>
  </sheetViews>
  <sheetFormatPr defaultRowHeight="15" x14ac:dyDescent="0.25"/>
  <cols>
    <col min="1" max="1" width="43.5703125" style="1" customWidth="1"/>
    <col min="2" max="2" width="27.85546875" style="1" customWidth="1"/>
    <col min="3" max="3" width="26.42578125" style="1" customWidth="1"/>
    <col min="4" max="4" width="8.28515625" style="1" customWidth="1"/>
    <col min="5" max="5" width="9" style="1" customWidth="1"/>
    <col min="6" max="6" width="10.7109375" style="1" customWidth="1"/>
    <col min="7" max="7" width="10.42578125" style="1" customWidth="1"/>
    <col min="8" max="8" width="7.85546875" style="1" customWidth="1"/>
    <col min="9" max="9" width="6.5703125" style="1" customWidth="1"/>
    <col min="10" max="10" width="7.28515625" style="1" customWidth="1"/>
    <col min="11" max="11" width="6.42578125" style="1" customWidth="1"/>
    <col min="12" max="12" width="6.85546875" style="1" customWidth="1"/>
    <col min="13" max="13" width="6.28515625" style="1" customWidth="1"/>
    <col min="14" max="14" width="8" style="1" customWidth="1"/>
    <col min="15" max="15" width="5.85546875" style="1" customWidth="1"/>
    <col min="16" max="16" width="7" style="1" customWidth="1"/>
    <col min="17" max="17" width="5.7109375" style="1" customWidth="1"/>
    <col min="18" max="18" width="6.28515625" style="1" customWidth="1"/>
    <col min="19" max="19" width="5.5703125" style="1" customWidth="1"/>
    <col min="20" max="20" width="4.7109375" style="1" customWidth="1"/>
    <col min="21" max="21" width="6.5703125" style="1" customWidth="1"/>
    <col min="22" max="22" width="5.7109375" style="1" customWidth="1"/>
    <col min="23" max="23" width="8.28515625" style="1" customWidth="1"/>
    <col min="24" max="24" width="5.85546875" style="1" customWidth="1"/>
    <col min="25" max="25" width="5.85546875" style="1" hidden="1" customWidth="1"/>
    <col min="26" max="26" width="5.28515625" style="1" customWidth="1"/>
    <col min="27" max="27" width="5.42578125" style="1" customWidth="1"/>
    <col min="28" max="28" width="5.5703125" style="1" customWidth="1"/>
    <col min="29" max="29" width="8.7109375" style="1" customWidth="1"/>
    <col min="30" max="30" width="6.7109375" style="1" customWidth="1"/>
    <col min="31" max="31" width="6.28515625" style="1" customWidth="1"/>
    <col min="32" max="32" width="7.85546875" style="1" customWidth="1"/>
    <col min="33" max="33" width="7.28515625" style="1" customWidth="1"/>
    <col min="34" max="34" width="7.42578125" style="1" customWidth="1"/>
    <col min="35" max="35" width="6" style="1" customWidth="1"/>
    <col min="36" max="36" width="6.140625" style="1" customWidth="1"/>
    <col min="37" max="37" width="12.42578125" style="1" customWidth="1"/>
    <col min="38" max="38" width="10.7109375" style="1" customWidth="1"/>
    <col min="39" max="39" width="14.28515625" style="1" customWidth="1"/>
    <col min="40" max="40" width="20" style="1" bestFit="1" customWidth="1"/>
    <col min="41" max="16384" width="9.140625" style="1"/>
  </cols>
  <sheetData>
    <row r="1" spans="1:4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x14ac:dyDescent="0.25">
      <c r="A2" s="2" t="s">
        <v>40</v>
      </c>
      <c r="B2" s="2" t="s">
        <v>41</v>
      </c>
      <c r="C2" s="2" t="s">
        <v>42</v>
      </c>
      <c r="D2" s="2" t="s">
        <v>43</v>
      </c>
      <c r="E2" s="3" t="s">
        <v>44</v>
      </c>
      <c r="F2" s="3" t="s">
        <v>45</v>
      </c>
      <c r="G2" s="3" t="s">
        <v>46</v>
      </c>
      <c r="H2" s="2" t="s">
        <v>42</v>
      </c>
      <c r="I2" s="2"/>
      <c r="J2" s="2"/>
      <c r="K2" s="2"/>
      <c r="L2" s="3" t="s">
        <v>47</v>
      </c>
      <c r="M2" s="2"/>
      <c r="N2" s="3" t="s">
        <v>48</v>
      </c>
      <c r="O2" s="2"/>
      <c r="P2" s="2"/>
      <c r="Q2" s="2" t="s">
        <v>42</v>
      </c>
      <c r="R2" s="2"/>
      <c r="S2" s="2"/>
      <c r="T2" s="2"/>
      <c r="U2" s="2"/>
      <c r="V2" s="2"/>
      <c r="W2" s="3" t="s">
        <v>49</v>
      </c>
      <c r="X2" s="2"/>
      <c r="Y2" s="2"/>
      <c r="Z2" s="2" t="s">
        <v>50</v>
      </c>
      <c r="AA2" s="2"/>
      <c r="AB2" s="2"/>
      <c r="AC2" s="2"/>
      <c r="AD2" s="2"/>
      <c r="AE2" s="2"/>
      <c r="AF2" s="2"/>
      <c r="AG2" s="2"/>
      <c r="AH2" s="2"/>
      <c r="AI2" s="2" t="s">
        <v>50</v>
      </c>
      <c r="AJ2" s="2"/>
      <c r="AK2" s="2">
        <f t="shared" ref="AK2:AK33" si="0">I2+J2+K2+L2+M2+N2+O2+P2</f>
        <v>10</v>
      </c>
      <c r="AL2" s="2">
        <f t="shared" ref="AL2:AL33" si="1">R2+S2+T2+U2+V2+W2+X2</f>
        <v>4</v>
      </c>
      <c r="AM2" s="2">
        <f t="shared" ref="AM2:AM33" si="2">Y2+AA2+AB2+AC2+AD2+AE2+AF2+AG2+AH2+AJ2</f>
        <v>0</v>
      </c>
      <c r="AN2" s="2">
        <f t="shared" ref="AN2:AN33" si="3">I2+J2+K2+L2+M2+N2+O2+P2+R2+S2+T2+U2+V2+W2+X2+Y2+AA2+AB2+AC2+AD2+AE2+AF2+AG2+AH2+AJ2</f>
        <v>14</v>
      </c>
    </row>
    <row r="3" spans="1:40" x14ac:dyDescent="0.25">
      <c r="A3" s="2" t="s">
        <v>51</v>
      </c>
      <c r="B3" s="2" t="s">
        <v>52</v>
      </c>
      <c r="C3" s="2" t="s">
        <v>42</v>
      </c>
      <c r="D3" s="2" t="s">
        <v>43</v>
      </c>
      <c r="E3" s="3" t="s">
        <v>53</v>
      </c>
      <c r="F3" s="3" t="s">
        <v>53</v>
      </c>
      <c r="G3" s="3" t="s">
        <v>54</v>
      </c>
      <c r="H3" s="2" t="s">
        <v>42</v>
      </c>
      <c r="I3" s="2"/>
      <c r="J3" s="2"/>
      <c r="K3" s="2"/>
      <c r="L3" s="2"/>
      <c r="M3" s="2"/>
      <c r="N3" s="3" t="s">
        <v>54</v>
      </c>
      <c r="O3" s="2"/>
      <c r="P3" s="2"/>
      <c r="Q3" s="2" t="s">
        <v>42</v>
      </c>
      <c r="R3" s="2"/>
      <c r="S3" s="2"/>
      <c r="T3" s="2"/>
      <c r="U3" s="3" t="s">
        <v>47</v>
      </c>
      <c r="V3" s="2"/>
      <c r="W3" s="2"/>
      <c r="X3" s="2"/>
      <c r="Y3" s="2"/>
      <c r="Z3" s="2" t="s">
        <v>50</v>
      </c>
      <c r="AA3" s="2"/>
      <c r="AB3" s="2"/>
      <c r="AC3" s="2"/>
      <c r="AD3" s="2"/>
      <c r="AE3" s="2"/>
      <c r="AF3" s="2"/>
      <c r="AG3" s="2"/>
      <c r="AH3" s="2"/>
      <c r="AI3" s="2" t="s">
        <v>50</v>
      </c>
      <c r="AJ3" s="2"/>
      <c r="AK3" s="2">
        <f t="shared" si="0"/>
        <v>2</v>
      </c>
      <c r="AL3" s="2">
        <f t="shared" si="1"/>
        <v>1</v>
      </c>
      <c r="AM3" s="2">
        <f t="shared" si="2"/>
        <v>0</v>
      </c>
      <c r="AN3" s="2">
        <f t="shared" si="3"/>
        <v>3</v>
      </c>
    </row>
    <row r="4" spans="1:40" x14ac:dyDescent="0.25">
      <c r="A4" s="2" t="s">
        <v>55</v>
      </c>
      <c r="B4" s="2" t="s">
        <v>56</v>
      </c>
      <c r="C4" s="2" t="s">
        <v>42</v>
      </c>
      <c r="D4" s="2" t="s">
        <v>43</v>
      </c>
      <c r="E4" s="3" t="s">
        <v>57</v>
      </c>
      <c r="F4" s="3" t="s">
        <v>58</v>
      </c>
      <c r="G4" s="3" t="s">
        <v>59</v>
      </c>
      <c r="H4" s="2" t="s">
        <v>42</v>
      </c>
      <c r="I4" s="3" t="s">
        <v>60</v>
      </c>
      <c r="J4" s="3" t="s">
        <v>60</v>
      </c>
      <c r="K4" s="3" t="s">
        <v>60</v>
      </c>
      <c r="L4" s="3" t="s">
        <v>54</v>
      </c>
      <c r="M4" s="3" t="s">
        <v>60</v>
      </c>
      <c r="N4" s="3" t="s">
        <v>61</v>
      </c>
      <c r="O4" s="3" t="s">
        <v>60</v>
      </c>
      <c r="P4" s="3" t="s">
        <v>60</v>
      </c>
      <c r="Q4" s="2" t="s">
        <v>42</v>
      </c>
      <c r="R4" s="3" t="s">
        <v>54</v>
      </c>
      <c r="S4" s="3" t="s">
        <v>60</v>
      </c>
      <c r="T4" s="3" t="s">
        <v>60</v>
      </c>
      <c r="U4" s="3" t="s">
        <v>47</v>
      </c>
      <c r="V4" s="3" t="s">
        <v>60</v>
      </c>
      <c r="W4" s="3" t="s">
        <v>62</v>
      </c>
      <c r="X4" s="3" t="s">
        <v>60</v>
      </c>
      <c r="Y4" s="3" t="s">
        <v>60</v>
      </c>
      <c r="Z4" s="2" t="s">
        <v>50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>
        <f t="shared" si="0"/>
        <v>15</v>
      </c>
      <c r="AL4" s="2">
        <f t="shared" si="1"/>
        <v>14</v>
      </c>
      <c r="AM4" s="2">
        <f t="shared" si="2"/>
        <v>0</v>
      </c>
      <c r="AN4" s="2">
        <f t="shared" si="3"/>
        <v>29</v>
      </c>
    </row>
    <row r="5" spans="1:40" x14ac:dyDescent="0.25">
      <c r="A5" s="2" t="s">
        <v>63</v>
      </c>
      <c r="B5" s="2" t="s">
        <v>64</v>
      </c>
      <c r="C5" s="2" t="s">
        <v>42</v>
      </c>
      <c r="D5" s="2" t="s">
        <v>43</v>
      </c>
      <c r="E5" s="3" t="s">
        <v>53</v>
      </c>
      <c r="F5" s="3" t="s">
        <v>53</v>
      </c>
      <c r="G5" s="3" t="s">
        <v>60</v>
      </c>
      <c r="H5" s="2" t="s">
        <v>42</v>
      </c>
      <c r="I5" s="3" t="s">
        <v>47</v>
      </c>
      <c r="J5" s="2"/>
      <c r="K5" s="2"/>
      <c r="L5" s="3" t="s">
        <v>54</v>
      </c>
      <c r="M5" s="2"/>
      <c r="N5" s="3" t="s">
        <v>46</v>
      </c>
      <c r="O5" s="2"/>
      <c r="P5" s="2"/>
      <c r="Q5" s="2" t="s">
        <v>42</v>
      </c>
      <c r="R5" s="2"/>
      <c r="S5" s="2"/>
      <c r="T5" s="2"/>
      <c r="U5" s="2"/>
      <c r="V5" s="2"/>
      <c r="W5" s="3" t="s">
        <v>49</v>
      </c>
      <c r="X5" s="2"/>
      <c r="Y5" s="2"/>
      <c r="Z5" s="2" t="s">
        <v>50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f t="shared" si="0"/>
        <v>6</v>
      </c>
      <c r="AL5" s="2">
        <f t="shared" si="1"/>
        <v>4</v>
      </c>
      <c r="AM5" s="2">
        <f t="shared" si="2"/>
        <v>0</v>
      </c>
      <c r="AN5" s="2">
        <f t="shared" si="3"/>
        <v>10</v>
      </c>
    </row>
    <row r="6" spans="1:40" x14ac:dyDescent="0.25">
      <c r="A6" s="2" t="s">
        <v>65</v>
      </c>
      <c r="B6" s="2" t="s">
        <v>66</v>
      </c>
      <c r="C6" s="2" t="s">
        <v>42</v>
      </c>
      <c r="D6" s="2" t="s">
        <v>43</v>
      </c>
      <c r="E6" s="3" t="s">
        <v>59</v>
      </c>
      <c r="F6" s="3" t="s">
        <v>59</v>
      </c>
      <c r="G6" s="3" t="s">
        <v>60</v>
      </c>
      <c r="H6" s="2" t="s">
        <v>42</v>
      </c>
      <c r="I6" s="3" t="s">
        <v>60</v>
      </c>
      <c r="J6" s="3" t="s">
        <v>60</v>
      </c>
      <c r="K6" s="3" t="s">
        <v>60</v>
      </c>
      <c r="L6" s="3" t="s">
        <v>47</v>
      </c>
      <c r="M6" s="3" t="s">
        <v>60</v>
      </c>
      <c r="N6" s="3" t="s">
        <v>47</v>
      </c>
      <c r="O6" s="3" t="s">
        <v>60</v>
      </c>
      <c r="P6" s="3" t="s">
        <v>60</v>
      </c>
      <c r="Q6" s="2" t="s">
        <v>42</v>
      </c>
      <c r="R6" s="3" t="s">
        <v>60</v>
      </c>
      <c r="S6" s="3" t="s">
        <v>60</v>
      </c>
      <c r="T6" s="3" t="s">
        <v>60</v>
      </c>
      <c r="U6" s="3" t="s">
        <v>60</v>
      </c>
      <c r="V6" s="3" t="s">
        <v>60</v>
      </c>
      <c r="W6" s="3" t="s">
        <v>54</v>
      </c>
      <c r="X6" s="3" t="s">
        <v>60</v>
      </c>
      <c r="Y6" s="3" t="s">
        <v>60</v>
      </c>
      <c r="Z6" s="2" t="s">
        <v>50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 t="shared" si="0"/>
        <v>2</v>
      </c>
      <c r="AL6" s="2">
        <f t="shared" si="1"/>
        <v>2</v>
      </c>
      <c r="AM6" s="2">
        <f t="shared" si="2"/>
        <v>0</v>
      </c>
      <c r="AN6" s="2">
        <f t="shared" si="3"/>
        <v>4</v>
      </c>
    </row>
    <row r="7" spans="1:40" x14ac:dyDescent="0.25">
      <c r="A7" s="2" t="s">
        <v>67</v>
      </c>
      <c r="B7" s="2" t="s">
        <v>68</v>
      </c>
      <c r="C7" s="2" t="s">
        <v>42</v>
      </c>
      <c r="D7" s="2" t="s">
        <v>43</v>
      </c>
      <c r="E7" s="3" t="s">
        <v>69</v>
      </c>
      <c r="F7" s="3" t="s">
        <v>61</v>
      </c>
      <c r="G7" s="3" t="s">
        <v>54</v>
      </c>
      <c r="H7" s="2" t="s">
        <v>42</v>
      </c>
      <c r="I7" s="3" t="s">
        <v>60</v>
      </c>
      <c r="J7" s="3" t="s">
        <v>60</v>
      </c>
      <c r="K7" s="3" t="s">
        <v>60</v>
      </c>
      <c r="L7" s="3" t="s">
        <v>60</v>
      </c>
      <c r="M7" s="3" t="s">
        <v>60</v>
      </c>
      <c r="N7" s="3" t="s">
        <v>70</v>
      </c>
      <c r="O7" s="3" t="s">
        <v>60</v>
      </c>
      <c r="P7" s="3" t="s">
        <v>60</v>
      </c>
      <c r="Q7" s="2" t="s">
        <v>42</v>
      </c>
      <c r="R7" s="3" t="s">
        <v>60</v>
      </c>
      <c r="S7" s="3" t="s">
        <v>60</v>
      </c>
      <c r="T7" s="3" t="s">
        <v>60</v>
      </c>
      <c r="U7" s="3" t="s">
        <v>60</v>
      </c>
      <c r="V7" s="3" t="s">
        <v>60</v>
      </c>
      <c r="W7" s="3" t="s">
        <v>54</v>
      </c>
      <c r="X7" s="3" t="s">
        <v>60</v>
      </c>
      <c r="Y7" s="3" t="s">
        <v>60</v>
      </c>
      <c r="Z7" s="2" t="s">
        <v>50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 t="shared" si="0"/>
        <v>8</v>
      </c>
      <c r="AL7" s="2">
        <f t="shared" si="1"/>
        <v>2</v>
      </c>
      <c r="AM7" s="2">
        <f t="shared" si="2"/>
        <v>0</v>
      </c>
      <c r="AN7" s="2">
        <f t="shared" si="3"/>
        <v>10</v>
      </c>
    </row>
    <row r="8" spans="1:40" x14ac:dyDescent="0.25">
      <c r="A8" s="2" t="s">
        <v>71</v>
      </c>
      <c r="B8" s="2" t="s">
        <v>72</v>
      </c>
      <c r="C8" s="2" t="s">
        <v>42</v>
      </c>
      <c r="D8" s="2" t="s">
        <v>43</v>
      </c>
      <c r="E8" s="3" t="s">
        <v>61</v>
      </c>
      <c r="F8" s="3" t="s">
        <v>61</v>
      </c>
      <c r="G8" s="3" t="s">
        <v>46</v>
      </c>
      <c r="H8" s="2" t="s">
        <v>42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54</v>
      </c>
      <c r="O8" s="3" t="s">
        <v>60</v>
      </c>
      <c r="P8" s="3" t="s">
        <v>60</v>
      </c>
      <c r="Q8" s="2" t="s">
        <v>42</v>
      </c>
      <c r="R8" s="3" t="s">
        <v>47</v>
      </c>
      <c r="S8" s="3" t="s">
        <v>60</v>
      </c>
      <c r="T8" s="3" t="s">
        <v>60</v>
      </c>
      <c r="U8" s="3" t="s">
        <v>60</v>
      </c>
      <c r="V8" s="3" t="s">
        <v>60</v>
      </c>
      <c r="W8" s="3" t="s">
        <v>73</v>
      </c>
      <c r="X8" s="3" t="s">
        <v>60</v>
      </c>
      <c r="Y8" s="3" t="s">
        <v>60</v>
      </c>
      <c r="Z8" s="2" t="s">
        <v>50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f t="shared" si="0"/>
        <v>2</v>
      </c>
      <c r="AL8" s="2">
        <f t="shared" si="1"/>
        <v>8</v>
      </c>
      <c r="AM8" s="2">
        <f t="shared" si="2"/>
        <v>0</v>
      </c>
      <c r="AN8" s="2">
        <f t="shared" si="3"/>
        <v>10</v>
      </c>
    </row>
    <row r="9" spans="1:40" x14ac:dyDescent="0.25">
      <c r="A9" s="2" t="s">
        <v>74</v>
      </c>
      <c r="B9" s="2" t="s">
        <v>75</v>
      </c>
      <c r="C9" s="2" t="s">
        <v>42</v>
      </c>
      <c r="D9" s="2" t="s">
        <v>43</v>
      </c>
      <c r="E9" s="3" t="s">
        <v>76</v>
      </c>
      <c r="F9" s="3" t="s">
        <v>76</v>
      </c>
      <c r="G9" s="3" t="s">
        <v>60</v>
      </c>
      <c r="H9" s="2" t="s">
        <v>42</v>
      </c>
      <c r="I9" s="3" t="s">
        <v>47</v>
      </c>
      <c r="J9" s="3" t="s">
        <v>60</v>
      </c>
      <c r="K9" s="3" t="s">
        <v>47</v>
      </c>
      <c r="L9" s="3" t="s">
        <v>46</v>
      </c>
      <c r="M9" s="3" t="s">
        <v>60</v>
      </c>
      <c r="N9" s="3" t="s">
        <v>49</v>
      </c>
      <c r="O9" s="3" t="s">
        <v>60</v>
      </c>
      <c r="P9" s="3" t="s">
        <v>60</v>
      </c>
      <c r="Q9" s="2" t="s">
        <v>42</v>
      </c>
      <c r="R9" s="3" t="s">
        <v>60</v>
      </c>
      <c r="S9" s="3" t="s">
        <v>60</v>
      </c>
      <c r="T9" s="3" t="s">
        <v>60</v>
      </c>
      <c r="U9" s="3" t="s">
        <v>54</v>
      </c>
      <c r="V9" s="3" t="s">
        <v>60</v>
      </c>
      <c r="W9" s="3" t="s">
        <v>73</v>
      </c>
      <c r="X9" s="3" t="s">
        <v>60</v>
      </c>
      <c r="Y9" s="3" t="s">
        <v>60</v>
      </c>
      <c r="Z9" s="2" t="s">
        <v>50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f t="shared" si="0"/>
        <v>9</v>
      </c>
      <c r="AL9" s="2">
        <f t="shared" si="1"/>
        <v>9</v>
      </c>
      <c r="AM9" s="2">
        <f t="shared" si="2"/>
        <v>0</v>
      </c>
      <c r="AN9" s="2">
        <f t="shared" si="3"/>
        <v>18</v>
      </c>
    </row>
    <row r="10" spans="1:40" x14ac:dyDescent="0.25">
      <c r="A10" s="2" t="s">
        <v>77</v>
      </c>
      <c r="B10" s="2" t="s">
        <v>78</v>
      </c>
      <c r="C10" s="2" t="s">
        <v>42</v>
      </c>
      <c r="D10" s="2" t="s">
        <v>43</v>
      </c>
      <c r="E10" s="3" t="s">
        <v>53</v>
      </c>
      <c r="F10" s="3" t="s">
        <v>62</v>
      </c>
      <c r="G10" s="3" t="s">
        <v>49</v>
      </c>
      <c r="H10" s="2" t="s">
        <v>42</v>
      </c>
      <c r="I10" s="3" t="s">
        <v>60</v>
      </c>
      <c r="J10" s="3" t="s">
        <v>60</v>
      </c>
      <c r="K10" s="3" t="s">
        <v>60</v>
      </c>
      <c r="L10" s="3" t="s">
        <v>54</v>
      </c>
      <c r="M10" s="3" t="s">
        <v>60</v>
      </c>
      <c r="N10" s="3" t="s">
        <v>54</v>
      </c>
      <c r="O10" s="3" t="s">
        <v>60</v>
      </c>
      <c r="P10" s="3" t="s">
        <v>60</v>
      </c>
      <c r="Q10" s="2" t="s">
        <v>42</v>
      </c>
      <c r="R10" s="3" t="s">
        <v>60</v>
      </c>
      <c r="S10" s="3" t="s">
        <v>60</v>
      </c>
      <c r="T10" s="3" t="s">
        <v>60</v>
      </c>
      <c r="U10" s="3" t="s">
        <v>47</v>
      </c>
      <c r="V10" s="3" t="s">
        <v>60</v>
      </c>
      <c r="W10" s="3" t="s">
        <v>54</v>
      </c>
      <c r="X10" s="3" t="s">
        <v>60</v>
      </c>
      <c r="Y10" s="3" t="s">
        <v>60</v>
      </c>
      <c r="Z10" s="2" t="s">
        <v>50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>
        <f t="shared" si="0"/>
        <v>4</v>
      </c>
      <c r="AL10" s="2">
        <f t="shared" si="1"/>
        <v>3</v>
      </c>
      <c r="AM10" s="2">
        <f t="shared" si="2"/>
        <v>0</v>
      </c>
      <c r="AN10" s="2">
        <f t="shared" si="3"/>
        <v>7</v>
      </c>
    </row>
    <row r="11" spans="1:40" x14ac:dyDescent="0.25">
      <c r="A11" s="2" t="s">
        <v>79</v>
      </c>
      <c r="B11" s="2" t="s">
        <v>80</v>
      </c>
      <c r="C11" s="2" t="s">
        <v>42</v>
      </c>
      <c r="D11" s="2" t="s">
        <v>43</v>
      </c>
      <c r="E11" s="3" t="s">
        <v>70</v>
      </c>
      <c r="F11" s="3" t="s">
        <v>70</v>
      </c>
      <c r="G11" s="3" t="s">
        <v>60</v>
      </c>
      <c r="H11" s="2" t="s">
        <v>42</v>
      </c>
      <c r="I11" s="2"/>
      <c r="J11" s="2"/>
      <c r="K11" s="2"/>
      <c r="L11" s="2"/>
      <c r="M11" s="2"/>
      <c r="N11" s="3" t="s">
        <v>49</v>
      </c>
      <c r="O11" s="2"/>
      <c r="P11" s="2"/>
      <c r="Q11" s="2" t="s">
        <v>42</v>
      </c>
      <c r="R11" s="2"/>
      <c r="S11" s="2"/>
      <c r="T11" s="2"/>
      <c r="U11" s="2"/>
      <c r="V11" s="2"/>
      <c r="W11" s="3" t="s">
        <v>49</v>
      </c>
      <c r="X11" s="2"/>
      <c r="Y11" s="2"/>
      <c r="Z11" s="2" t="s">
        <v>50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f t="shared" si="0"/>
        <v>4</v>
      </c>
      <c r="AL11" s="2">
        <f t="shared" si="1"/>
        <v>4</v>
      </c>
      <c r="AM11" s="2">
        <f t="shared" si="2"/>
        <v>0</v>
      </c>
      <c r="AN11" s="2">
        <f t="shared" si="3"/>
        <v>8</v>
      </c>
    </row>
    <row r="12" spans="1:40" x14ac:dyDescent="0.25">
      <c r="A12" s="2" t="s">
        <v>81</v>
      </c>
      <c r="B12" s="2" t="s">
        <v>82</v>
      </c>
      <c r="C12" s="2" t="s">
        <v>42</v>
      </c>
      <c r="D12" s="2" t="s">
        <v>43</v>
      </c>
      <c r="E12" s="3" t="s">
        <v>73</v>
      </c>
      <c r="F12" s="3" t="s">
        <v>73</v>
      </c>
      <c r="G12" s="3" t="s">
        <v>60</v>
      </c>
      <c r="H12" s="2" t="s">
        <v>42</v>
      </c>
      <c r="I12" s="2"/>
      <c r="J12" s="2"/>
      <c r="K12" s="2"/>
      <c r="L12" s="2"/>
      <c r="M12" s="2"/>
      <c r="N12" s="3" t="s">
        <v>47</v>
      </c>
      <c r="O12" s="2"/>
      <c r="P12" s="2"/>
      <c r="Q12" s="2" t="s">
        <v>42</v>
      </c>
      <c r="R12" s="2"/>
      <c r="S12" s="2"/>
      <c r="T12" s="2"/>
      <c r="U12" s="2"/>
      <c r="V12" s="2"/>
      <c r="W12" s="3" t="s">
        <v>83</v>
      </c>
      <c r="X12" s="2"/>
      <c r="Y12" s="2"/>
      <c r="Z12" s="2" t="s">
        <v>50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>
        <f t="shared" si="0"/>
        <v>1</v>
      </c>
      <c r="AL12" s="2">
        <f t="shared" si="1"/>
        <v>6</v>
      </c>
      <c r="AM12" s="2">
        <f t="shared" si="2"/>
        <v>0</v>
      </c>
      <c r="AN12" s="2">
        <f t="shared" si="3"/>
        <v>7</v>
      </c>
    </row>
    <row r="13" spans="1:40" x14ac:dyDescent="0.25">
      <c r="A13" s="2" t="s">
        <v>84</v>
      </c>
      <c r="B13" s="2" t="s">
        <v>85</v>
      </c>
      <c r="C13" s="2" t="s">
        <v>42</v>
      </c>
      <c r="D13" s="2" t="s">
        <v>43</v>
      </c>
      <c r="E13" s="3" t="s">
        <v>86</v>
      </c>
      <c r="F13" s="3" t="s">
        <v>86</v>
      </c>
      <c r="G13" s="3" t="s">
        <v>54</v>
      </c>
      <c r="H13" s="2" t="s">
        <v>42</v>
      </c>
      <c r="I13" s="2"/>
      <c r="J13" s="2"/>
      <c r="K13" s="2"/>
      <c r="L13" s="2"/>
      <c r="M13" s="2"/>
      <c r="N13" s="3" t="s">
        <v>46</v>
      </c>
      <c r="O13" s="2"/>
      <c r="P13" s="2"/>
      <c r="Q13" s="2" t="s">
        <v>42</v>
      </c>
      <c r="R13" s="2"/>
      <c r="S13" s="2"/>
      <c r="T13" s="2"/>
      <c r="U13" s="3" t="s">
        <v>47</v>
      </c>
      <c r="V13" s="2"/>
      <c r="W13" s="3" t="s">
        <v>76</v>
      </c>
      <c r="X13" s="2"/>
      <c r="Y13" s="3" t="s">
        <v>47</v>
      </c>
      <c r="Z13" s="2" t="s">
        <v>50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f t="shared" si="0"/>
        <v>3</v>
      </c>
      <c r="AL13" s="2">
        <f t="shared" si="1"/>
        <v>19</v>
      </c>
      <c r="AM13" s="2">
        <f t="shared" si="2"/>
        <v>1</v>
      </c>
      <c r="AN13" s="2">
        <f t="shared" si="3"/>
        <v>23</v>
      </c>
    </row>
    <row r="14" spans="1:40" x14ac:dyDescent="0.25">
      <c r="A14" s="2" t="s">
        <v>87</v>
      </c>
      <c r="B14" s="2" t="s">
        <v>88</v>
      </c>
      <c r="C14" s="2" t="s">
        <v>42</v>
      </c>
      <c r="D14" s="2" t="s">
        <v>43</v>
      </c>
      <c r="E14" s="3" t="s">
        <v>62</v>
      </c>
      <c r="F14" s="3" t="s">
        <v>62</v>
      </c>
      <c r="G14" s="3" t="s">
        <v>60</v>
      </c>
      <c r="H14" s="2" t="s">
        <v>42</v>
      </c>
      <c r="I14" s="3" t="s">
        <v>47</v>
      </c>
      <c r="J14" s="3" t="s">
        <v>60</v>
      </c>
      <c r="K14" s="3" t="s">
        <v>60</v>
      </c>
      <c r="L14" s="3" t="s">
        <v>60</v>
      </c>
      <c r="M14" s="3" t="s">
        <v>60</v>
      </c>
      <c r="N14" s="3" t="s">
        <v>49</v>
      </c>
      <c r="O14" s="3" t="s">
        <v>60</v>
      </c>
      <c r="P14" s="3" t="s">
        <v>60</v>
      </c>
      <c r="Q14" s="2" t="s">
        <v>42</v>
      </c>
      <c r="R14" s="3" t="s">
        <v>60</v>
      </c>
      <c r="S14" s="3" t="s">
        <v>60</v>
      </c>
      <c r="T14" s="3" t="s">
        <v>60</v>
      </c>
      <c r="U14" s="3" t="s">
        <v>47</v>
      </c>
      <c r="V14" s="3" t="s">
        <v>60</v>
      </c>
      <c r="W14" s="3" t="s">
        <v>59</v>
      </c>
      <c r="X14" s="3" t="s">
        <v>60</v>
      </c>
      <c r="Y14" s="3" t="s">
        <v>60</v>
      </c>
      <c r="Z14" s="2" t="s">
        <v>50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f t="shared" si="0"/>
        <v>5</v>
      </c>
      <c r="AL14" s="2">
        <f t="shared" si="1"/>
        <v>6</v>
      </c>
      <c r="AM14" s="2">
        <f t="shared" si="2"/>
        <v>0</v>
      </c>
      <c r="AN14" s="2">
        <f t="shared" si="3"/>
        <v>11</v>
      </c>
    </row>
    <row r="15" spans="1:40" x14ac:dyDescent="0.25">
      <c r="A15" s="2" t="s">
        <v>89</v>
      </c>
      <c r="B15" s="2" t="s">
        <v>90</v>
      </c>
      <c r="C15" s="2" t="s">
        <v>42</v>
      </c>
      <c r="D15" s="2" t="s">
        <v>43</v>
      </c>
      <c r="E15" s="3" t="s">
        <v>73</v>
      </c>
      <c r="F15" s="3" t="s">
        <v>83</v>
      </c>
      <c r="G15" s="3" t="s">
        <v>60</v>
      </c>
      <c r="H15" s="2" t="s">
        <v>42</v>
      </c>
      <c r="I15" s="3" t="s">
        <v>60</v>
      </c>
      <c r="J15" s="3" t="s">
        <v>60</v>
      </c>
      <c r="K15" s="3" t="s">
        <v>60</v>
      </c>
      <c r="L15" s="3" t="s">
        <v>60</v>
      </c>
      <c r="M15" s="3" t="s">
        <v>60</v>
      </c>
      <c r="N15" s="3" t="s">
        <v>54</v>
      </c>
      <c r="O15" s="3" t="s">
        <v>60</v>
      </c>
      <c r="P15" s="3" t="s">
        <v>60</v>
      </c>
      <c r="Q15" s="2" t="s">
        <v>42</v>
      </c>
      <c r="R15" s="3" t="s">
        <v>60</v>
      </c>
      <c r="S15" s="3" t="s">
        <v>60</v>
      </c>
      <c r="T15" s="3" t="s">
        <v>60</v>
      </c>
      <c r="U15" s="3" t="s">
        <v>60</v>
      </c>
      <c r="V15" s="3" t="s">
        <v>60</v>
      </c>
      <c r="W15" s="3" t="s">
        <v>49</v>
      </c>
      <c r="X15" s="3" t="s">
        <v>60</v>
      </c>
      <c r="Y15" s="3" t="s">
        <v>60</v>
      </c>
      <c r="Z15" s="2" t="s">
        <v>50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>
        <f t="shared" si="0"/>
        <v>2</v>
      </c>
      <c r="AL15" s="2">
        <f t="shared" si="1"/>
        <v>4</v>
      </c>
      <c r="AM15" s="2">
        <f t="shared" si="2"/>
        <v>0</v>
      </c>
      <c r="AN15" s="2">
        <f t="shared" si="3"/>
        <v>6</v>
      </c>
    </row>
    <row r="16" spans="1:40" x14ac:dyDescent="0.25">
      <c r="A16" s="2" t="s">
        <v>91</v>
      </c>
      <c r="B16" s="2" t="s">
        <v>92</v>
      </c>
      <c r="C16" s="2" t="s">
        <v>42</v>
      </c>
      <c r="D16" s="2" t="s">
        <v>43</v>
      </c>
      <c r="E16" s="3" t="s">
        <v>76</v>
      </c>
      <c r="F16" s="3" t="s">
        <v>76</v>
      </c>
      <c r="G16" s="3" t="s">
        <v>60</v>
      </c>
      <c r="H16" s="2" t="s">
        <v>42</v>
      </c>
      <c r="I16" s="3" t="s">
        <v>47</v>
      </c>
      <c r="J16" s="3" t="s">
        <v>60</v>
      </c>
      <c r="K16" s="3" t="s">
        <v>60</v>
      </c>
      <c r="L16" s="3" t="s">
        <v>54</v>
      </c>
      <c r="M16" s="3" t="s">
        <v>60</v>
      </c>
      <c r="N16" s="3" t="s">
        <v>83</v>
      </c>
      <c r="O16" s="3" t="s">
        <v>60</v>
      </c>
      <c r="P16" s="3" t="s">
        <v>60</v>
      </c>
      <c r="Q16" s="2" t="s">
        <v>42</v>
      </c>
      <c r="R16" s="3" t="s">
        <v>60</v>
      </c>
      <c r="S16" s="3" t="s">
        <v>60</v>
      </c>
      <c r="T16" s="3" t="s">
        <v>60</v>
      </c>
      <c r="U16" s="3" t="s">
        <v>60</v>
      </c>
      <c r="V16" s="3" t="s">
        <v>60</v>
      </c>
      <c r="W16" s="3" t="s">
        <v>70</v>
      </c>
      <c r="X16" s="3" t="s">
        <v>60</v>
      </c>
      <c r="Y16" s="3" t="s">
        <v>60</v>
      </c>
      <c r="Z16" s="2" t="s">
        <v>42</v>
      </c>
      <c r="AA16" s="3" t="s">
        <v>60</v>
      </c>
      <c r="AB16" s="3" t="s">
        <v>60</v>
      </c>
      <c r="AC16" s="3" t="s">
        <v>60</v>
      </c>
      <c r="AD16" s="3" t="s">
        <v>60</v>
      </c>
      <c r="AE16" s="3" t="s">
        <v>60</v>
      </c>
      <c r="AF16" s="3" t="s">
        <v>47</v>
      </c>
      <c r="AG16" s="3" t="s">
        <v>60</v>
      </c>
      <c r="AH16" s="3" t="s">
        <v>60</v>
      </c>
      <c r="AI16" s="2" t="s">
        <v>50</v>
      </c>
      <c r="AJ16" s="2"/>
      <c r="AK16" s="2">
        <f t="shared" si="0"/>
        <v>9</v>
      </c>
      <c r="AL16" s="2">
        <f t="shared" si="1"/>
        <v>8</v>
      </c>
      <c r="AM16" s="2">
        <f t="shared" si="2"/>
        <v>1</v>
      </c>
      <c r="AN16" s="2">
        <f t="shared" si="3"/>
        <v>18</v>
      </c>
    </row>
    <row r="17" spans="1:40" x14ac:dyDescent="0.25">
      <c r="A17" s="2" t="s">
        <v>77</v>
      </c>
      <c r="B17" s="2" t="s">
        <v>93</v>
      </c>
      <c r="C17" s="2" t="s">
        <v>42</v>
      </c>
      <c r="D17" s="2" t="s">
        <v>43</v>
      </c>
      <c r="E17" s="3" t="s">
        <v>53</v>
      </c>
      <c r="F17" s="3" t="s">
        <v>62</v>
      </c>
      <c r="G17" s="3" t="s">
        <v>49</v>
      </c>
      <c r="H17" s="2" t="s">
        <v>42</v>
      </c>
      <c r="I17" s="3" t="s">
        <v>60</v>
      </c>
      <c r="J17" s="3" t="s">
        <v>60</v>
      </c>
      <c r="K17" s="3" t="s">
        <v>60</v>
      </c>
      <c r="L17" s="3" t="s">
        <v>54</v>
      </c>
      <c r="M17" s="3" t="s">
        <v>60</v>
      </c>
      <c r="N17" s="3" t="s">
        <v>54</v>
      </c>
      <c r="O17" s="3" t="s">
        <v>60</v>
      </c>
      <c r="P17" s="3" t="s">
        <v>60</v>
      </c>
      <c r="Q17" s="2" t="s">
        <v>42</v>
      </c>
      <c r="R17" s="3" t="s">
        <v>60</v>
      </c>
      <c r="S17" s="3" t="s">
        <v>60</v>
      </c>
      <c r="T17" s="3" t="s">
        <v>60</v>
      </c>
      <c r="U17" s="3" t="s">
        <v>47</v>
      </c>
      <c r="V17" s="3" t="s">
        <v>60</v>
      </c>
      <c r="W17" s="3" t="s">
        <v>54</v>
      </c>
      <c r="X17" s="3" t="s">
        <v>60</v>
      </c>
      <c r="Y17" s="3" t="s">
        <v>60</v>
      </c>
      <c r="Z17" s="2" t="s">
        <v>50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f t="shared" si="0"/>
        <v>4</v>
      </c>
      <c r="AL17" s="2">
        <f t="shared" si="1"/>
        <v>3</v>
      </c>
      <c r="AM17" s="2">
        <f t="shared" si="2"/>
        <v>0</v>
      </c>
      <c r="AN17" s="2">
        <f t="shared" si="3"/>
        <v>7</v>
      </c>
    </row>
    <row r="18" spans="1:40" x14ac:dyDescent="0.25">
      <c r="A18" s="2" t="s">
        <v>94</v>
      </c>
      <c r="B18" s="2" t="s">
        <v>95</v>
      </c>
      <c r="C18" s="2" t="s">
        <v>42</v>
      </c>
      <c r="D18" s="2" t="s">
        <v>43</v>
      </c>
      <c r="E18" s="3" t="s">
        <v>96</v>
      </c>
      <c r="F18" s="3" t="s">
        <v>48</v>
      </c>
      <c r="G18" s="3" t="s">
        <v>54</v>
      </c>
      <c r="H18" s="2" t="s">
        <v>42</v>
      </c>
      <c r="I18" s="2"/>
      <c r="J18" s="2"/>
      <c r="K18" s="2"/>
      <c r="L18" s="2"/>
      <c r="M18" s="2"/>
      <c r="N18" s="3" t="s">
        <v>54</v>
      </c>
      <c r="O18" s="2"/>
      <c r="P18" s="2"/>
      <c r="Q18" s="2" t="s">
        <v>42</v>
      </c>
      <c r="R18" s="2"/>
      <c r="S18" s="2"/>
      <c r="T18" s="2"/>
      <c r="U18" s="2"/>
      <c r="V18" s="2"/>
      <c r="W18" s="2"/>
      <c r="X18" s="2"/>
      <c r="Y18" s="3" t="s">
        <v>59</v>
      </c>
      <c r="Z18" s="2" t="s">
        <v>50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f t="shared" si="0"/>
        <v>2</v>
      </c>
      <c r="AL18" s="2">
        <f t="shared" si="1"/>
        <v>0</v>
      </c>
      <c r="AM18" s="2">
        <f t="shared" si="2"/>
        <v>5</v>
      </c>
      <c r="AN18" s="2">
        <f t="shared" si="3"/>
        <v>7</v>
      </c>
    </row>
    <row r="19" spans="1:40" x14ac:dyDescent="0.25">
      <c r="A19" s="2" t="s">
        <v>97</v>
      </c>
      <c r="B19" s="2" t="s">
        <v>98</v>
      </c>
      <c r="C19" s="2" t="s">
        <v>42</v>
      </c>
      <c r="D19" s="2" t="s">
        <v>43</v>
      </c>
      <c r="E19" s="3" t="s">
        <v>96</v>
      </c>
      <c r="F19" s="3" t="s">
        <v>48</v>
      </c>
      <c r="G19" s="3" t="s">
        <v>60</v>
      </c>
      <c r="H19" s="2" t="s">
        <v>42</v>
      </c>
      <c r="I19" s="3" t="s">
        <v>60</v>
      </c>
      <c r="J19" s="3" t="s">
        <v>60</v>
      </c>
      <c r="K19" s="3" t="s">
        <v>60</v>
      </c>
      <c r="L19" s="3" t="s">
        <v>60</v>
      </c>
      <c r="M19" s="3" t="s">
        <v>60</v>
      </c>
      <c r="N19" s="3" t="s">
        <v>54</v>
      </c>
      <c r="O19" s="3" t="s">
        <v>60</v>
      </c>
      <c r="P19" s="3" t="s">
        <v>60</v>
      </c>
      <c r="Q19" s="2" t="s">
        <v>42</v>
      </c>
      <c r="R19" s="3" t="s">
        <v>60</v>
      </c>
      <c r="S19" s="3" t="s">
        <v>60</v>
      </c>
      <c r="T19" s="3" t="s">
        <v>60</v>
      </c>
      <c r="U19" s="3" t="s">
        <v>60</v>
      </c>
      <c r="V19" s="3" t="s">
        <v>60</v>
      </c>
      <c r="W19" s="3" t="s">
        <v>73</v>
      </c>
      <c r="X19" s="3" t="s">
        <v>60</v>
      </c>
      <c r="Y19" s="3" t="s">
        <v>60</v>
      </c>
      <c r="Z19" s="2" t="s">
        <v>50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>
        <f t="shared" si="0"/>
        <v>2</v>
      </c>
      <c r="AL19" s="2">
        <f t="shared" si="1"/>
        <v>7</v>
      </c>
      <c r="AM19" s="2">
        <f t="shared" si="2"/>
        <v>0</v>
      </c>
      <c r="AN19" s="2">
        <f t="shared" si="3"/>
        <v>9</v>
      </c>
    </row>
    <row r="20" spans="1:40" x14ac:dyDescent="0.25">
      <c r="A20" s="2" t="s">
        <v>99</v>
      </c>
      <c r="B20" s="2" t="s">
        <v>100</v>
      </c>
      <c r="C20" s="2" t="s">
        <v>42</v>
      </c>
      <c r="D20" s="2" t="s">
        <v>43</v>
      </c>
      <c r="E20" s="3" t="s">
        <v>61</v>
      </c>
      <c r="F20" s="3" t="s">
        <v>70</v>
      </c>
      <c r="G20" s="3" t="s">
        <v>47</v>
      </c>
      <c r="H20" s="2" t="s">
        <v>42</v>
      </c>
      <c r="I20" s="3" t="s">
        <v>60</v>
      </c>
      <c r="J20" s="3" t="s">
        <v>60</v>
      </c>
      <c r="K20" s="3" t="s">
        <v>60</v>
      </c>
      <c r="L20" s="3" t="s">
        <v>60</v>
      </c>
      <c r="M20" s="3" t="s">
        <v>60</v>
      </c>
      <c r="N20" s="3" t="s">
        <v>54</v>
      </c>
      <c r="O20" s="3" t="s">
        <v>60</v>
      </c>
      <c r="P20" s="3" t="s">
        <v>47</v>
      </c>
      <c r="Q20" s="2" t="s">
        <v>42</v>
      </c>
      <c r="R20" s="3" t="s">
        <v>60</v>
      </c>
      <c r="S20" s="3" t="s">
        <v>60</v>
      </c>
      <c r="T20" s="3" t="s">
        <v>60</v>
      </c>
      <c r="U20" s="3" t="s">
        <v>60</v>
      </c>
      <c r="V20" s="3" t="s">
        <v>60</v>
      </c>
      <c r="W20" s="3" t="s">
        <v>46</v>
      </c>
      <c r="X20" s="3" t="s">
        <v>60</v>
      </c>
      <c r="Y20" s="3" t="s">
        <v>47</v>
      </c>
      <c r="Z20" s="2" t="s">
        <v>50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f t="shared" si="0"/>
        <v>3</v>
      </c>
      <c r="AL20" s="2">
        <f t="shared" si="1"/>
        <v>3</v>
      </c>
      <c r="AM20" s="2">
        <f t="shared" si="2"/>
        <v>1</v>
      </c>
      <c r="AN20" s="2">
        <f t="shared" si="3"/>
        <v>7</v>
      </c>
    </row>
    <row r="21" spans="1:40" x14ac:dyDescent="0.25">
      <c r="A21" s="2" t="s">
        <v>101</v>
      </c>
      <c r="B21" s="2" t="s">
        <v>102</v>
      </c>
      <c r="C21" s="2" t="s">
        <v>42</v>
      </c>
      <c r="D21" s="2" t="s">
        <v>43</v>
      </c>
      <c r="E21" s="3" t="s">
        <v>61</v>
      </c>
      <c r="F21" s="3" t="s">
        <v>48</v>
      </c>
      <c r="G21" s="3" t="s">
        <v>46</v>
      </c>
      <c r="H21" s="2" t="s">
        <v>42</v>
      </c>
      <c r="I21" s="2"/>
      <c r="J21" s="2"/>
      <c r="K21" s="2"/>
      <c r="L21" s="2"/>
      <c r="M21" s="2"/>
      <c r="N21" s="3" t="s">
        <v>49</v>
      </c>
      <c r="O21" s="3" t="s">
        <v>47</v>
      </c>
      <c r="P21" s="2"/>
      <c r="Q21" s="2" t="s">
        <v>42</v>
      </c>
      <c r="R21" s="2"/>
      <c r="S21" s="2"/>
      <c r="T21" s="2"/>
      <c r="U21" s="2"/>
      <c r="V21" s="2"/>
      <c r="W21" s="3" t="s">
        <v>47</v>
      </c>
      <c r="X21" s="2"/>
      <c r="Y21" s="2"/>
      <c r="Z21" s="2" t="s">
        <v>50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f t="shared" si="0"/>
        <v>5</v>
      </c>
      <c r="AL21" s="2">
        <f t="shared" si="1"/>
        <v>1</v>
      </c>
      <c r="AM21" s="2">
        <f t="shared" si="2"/>
        <v>0</v>
      </c>
      <c r="AN21" s="2">
        <f t="shared" si="3"/>
        <v>6</v>
      </c>
    </row>
    <row r="22" spans="1:40" x14ac:dyDescent="0.25">
      <c r="A22" s="2" t="s">
        <v>103</v>
      </c>
      <c r="B22" s="2" t="s">
        <v>104</v>
      </c>
      <c r="C22" s="2" t="s">
        <v>42</v>
      </c>
      <c r="D22" s="2" t="s">
        <v>43</v>
      </c>
      <c r="E22" s="3" t="s">
        <v>70</v>
      </c>
      <c r="F22" s="3" t="s">
        <v>54</v>
      </c>
      <c r="G22" s="3" t="s">
        <v>60</v>
      </c>
      <c r="H22" s="2" t="s">
        <v>42</v>
      </c>
      <c r="I22" s="2"/>
      <c r="J22" s="2"/>
      <c r="K22" s="2"/>
      <c r="L22" s="2"/>
      <c r="M22" s="2"/>
      <c r="N22" s="3" t="s">
        <v>47</v>
      </c>
      <c r="O22" s="2"/>
      <c r="P22" s="2"/>
      <c r="Q22" s="2" t="s">
        <v>42</v>
      </c>
      <c r="R22" s="2"/>
      <c r="S22" s="2"/>
      <c r="T22" s="2"/>
      <c r="U22" s="2"/>
      <c r="V22" s="2"/>
      <c r="W22" s="3" t="s">
        <v>47</v>
      </c>
      <c r="X22" s="2"/>
      <c r="Y22" s="2"/>
      <c r="Z22" s="2" t="s">
        <v>50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>
        <f t="shared" si="0"/>
        <v>1</v>
      </c>
      <c r="AL22" s="2">
        <f t="shared" si="1"/>
        <v>1</v>
      </c>
      <c r="AM22" s="2">
        <f t="shared" si="2"/>
        <v>0</v>
      </c>
      <c r="AN22" s="2">
        <f t="shared" si="3"/>
        <v>2</v>
      </c>
    </row>
    <row r="23" spans="1:40" x14ac:dyDescent="0.25">
      <c r="A23" s="2" t="s">
        <v>105</v>
      </c>
      <c r="B23" s="2" t="s">
        <v>106</v>
      </c>
      <c r="C23" s="2" t="s">
        <v>42</v>
      </c>
      <c r="D23" s="2" t="s">
        <v>43</v>
      </c>
      <c r="E23" s="3" t="s">
        <v>48</v>
      </c>
      <c r="F23" s="3" t="s">
        <v>48</v>
      </c>
      <c r="G23" s="3" t="s">
        <v>60</v>
      </c>
      <c r="H23" s="2" t="s">
        <v>42</v>
      </c>
      <c r="I23" s="3" t="s">
        <v>47</v>
      </c>
      <c r="J23" s="3" t="s">
        <v>60</v>
      </c>
      <c r="K23" s="3" t="s">
        <v>60</v>
      </c>
      <c r="L23" s="3" t="s">
        <v>47</v>
      </c>
      <c r="M23" s="3" t="s">
        <v>60</v>
      </c>
      <c r="N23" s="3" t="s">
        <v>47</v>
      </c>
      <c r="O23" s="3" t="s">
        <v>60</v>
      </c>
      <c r="P23" s="3" t="s">
        <v>47</v>
      </c>
      <c r="Q23" s="2" t="s">
        <v>42</v>
      </c>
      <c r="R23" s="3" t="s">
        <v>60</v>
      </c>
      <c r="S23" s="3" t="s">
        <v>60</v>
      </c>
      <c r="T23" s="3" t="s">
        <v>47</v>
      </c>
      <c r="U23" s="3" t="s">
        <v>47</v>
      </c>
      <c r="V23" s="3" t="s">
        <v>60</v>
      </c>
      <c r="W23" s="3" t="s">
        <v>54</v>
      </c>
      <c r="X23" s="3" t="s">
        <v>60</v>
      </c>
      <c r="Y23" s="3" t="s">
        <v>47</v>
      </c>
      <c r="Z23" s="2" t="s">
        <v>50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f t="shared" si="0"/>
        <v>4</v>
      </c>
      <c r="AL23" s="2">
        <f t="shared" si="1"/>
        <v>4</v>
      </c>
      <c r="AM23" s="2">
        <f t="shared" si="2"/>
        <v>1</v>
      </c>
      <c r="AN23" s="2">
        <f t="shared" si="3"/>
        <v>9</v>
      </c>
    </row>
    <row r="24" spans="1:40" x14ac:dyDescent="0.25">
      <c r="A24" s="2" t="s">
        <v>107</v>
      </c>
      <c r="B24" s="2" t="s">
        <v>108</v>
      </c>
      <c r="C24" s="2" t="s">
        <v>42</v>
      </c>
      <c r="D24" s="2" t="s">
        <v>43</v>
      </c>
      <c r="E24" s="3" t="s">
        <v>96</v>
      </c>
      <c r="F24" s="3" t="s">
        <v>70</v>
      </c>
      <c r="G24" s="3" t="s">
        <v>54</v>
      </c>
      <c r="H24" s="2" t="s">
        <v>42</v>
      </c>
      <c r="I24" s="2"/>
      <c r="J24" s="2"/>
      <c r="K24" s="2"/>
      <c r="L24" s="2"/>
      <c r="M24" s="2"/>
      <c r="N24" s="3" t="s">
        <v>47</v>
      </c>
      <c r="O24" s="2"/>
      <c r="P24" s="2"/>
      <c r="Q24" s="2" t="s">
        <v>42</v>
      </c>
      <c r="R24" s="2"/>
      <c r="S24" s="2"/>
      <c r="T24" s="2"/>
      <c r="U24" s="2"/>
      <c r="V24" s="2"/>
      <c r="W24" s="3" t="s">
        <v>59</v>
      </c>
      <c r="X24" s="2"/>
      <c r="Y24" s="2"/>
      <c r="Z24" s="2" t="s">
        <v>50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>
        <f t="shared" si="0"/>
        <v>1</v>
      </c>
      <c r="AL24" s="2">
        <f t="shared" si="1"/>
        <v>5</v>
      </c>
      <c r="AM24" s="2">
        <f t="shared" si="2"/>
        <v>0</v>
      </c>
      <c r="AN24" s="2">
        <f t="shared" si="3"/>
        <v>6</v>
      </c>
    </row>
    <row r="25" spans="1:40" x14ac:dyDescent="0.25">
      <c r="A25" s="2" t="s">
        <v>109</v>
      </c>
      <c r="B25" s="2" t="s">
        <v>110</v>
      </c>
      <c r="C25" s="2" t="s">
        <v>42</v>
      </c>
      <c r="D25" s="2" t="s">
        <v>43</v>
      </c>
      <c r="E25" s="3" t="s">
        <v>69</v>
      </c>
      <c r="F25" s="3" t="s">
        <v>69</v>
      </c>
      <c r="G25" s="3" t="s">
        <v>60</v>
      </c>
      <c r="H25" s="2" t="s">
        <v>42</v>
      </c>
      <c r="I25" s="2"/>
      <c r="J25" s="2"/>
      <c r="K25" s="2"/>
      <c r="L25" s="3" t="s">
        <v>46</v>
      </c>
      <c r="M25" s="2"/>
      <c r="N25" s="3" t="s">
        <v>49</v>
      </c>
      <c r="O25" s="2"/>
      <c r="P25" s="2"/>
      <c r="Q25" s="2" t="s">
        <v>42</v>
      </c>
      <c r="R25" s="3" t="s">
        <v>47</v>
      </c>
      <c r="S25" s="2"/>
      <c r="T25" s="2"/>
      <c r="U25" s="2"/>
      <c r="V25" s="2"/>
      <c r="W25" s="3" t="s">
        <v>70</v>
      </c>
      <c r="X25" s="2"/>
      <c r="Y25" s="2"/>
      <c r="Z25" s="2" t="s">
        <v>50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>
        <f t="shared" si="0"/>
        <v>7</v>
      </c>
      <c r="AL25" s="2">
        <f t="shared" si="1"/>
        <v>9</v>
      </c>
      <c r="AM25" s="2">
        <f t="shared" si="2"/>
        <v>0</v>
      </c>
      <c r="AN25" s="2">
        <f t="shared" si="3"/>
        <v>16</v>
      </c>
    </row>
    <row r="26" spans="1:40" x14ac:dyDescent="0.25">
      <c r="A26" s="2" t="s">
        <v>111</v>
      </c>
      <c r="B26" s="2" t="s">
        <v>112</v>
      </c>
      <c r="C26" s="2" t="s">
        <v>42</v>
      </c>
      <c r="D26" s="2" t="s">
        <v>43</v>
      </c>
      <c r="E26" s="3" t="s">
        <v>53</v>
      </c>
      <c r="F26" s="3" t="s">
        <v>96</v>
      </c>
      <c r="G26" s="3" t="s">
        <v>47</v>
      </c>
      <c r="H26" s="2" t="s">
        <v>42</v>
      </c>
      <c r="I26" s="3" t="s">
        <v>60</v>
      </c>
      <c r="J26" s="3" t="s">
        <v>60</v>
      </c>
      <c r="K26" s="3" t="s">
        <v>60</v>
      </c>
      <c r="L26" s="3" t="s">
        <v>47</v>
      </c>
      <c r="M26" s="3" t="s">
        <v>60</v>
      </c>
      <c r="N26" s="3" t="s">
        <v>59</v>
      </c>
      <c r="O26" s="3" t="s">
        <v>60</v>
      </c>
      <c r="P26" s="3" t="s">
        <v>47</v>
      </c>
      <c r="Q26" s="2" t="s">
        <v>42</v>
      </c>
      <c r="R26" s="3" t="s">
        <v>60</v>
      </c>
      <c r="S26" s="3" t="s">
        <v>60</v>
      </c>
      <c r="T26" s="3" t="s">
        <v>60</v>
      </c>
      <c r="U26" s="3" t="s">
        <v>60</v>
      </c>
      <c r="V26" s="3" t="s">
        <v>60</v>
      </c>
      <c r="W26" s="3" t="s">
        <v>54</v>
      </c>
      <c r="X26" s="3" t="s">
        <v>60</v>
      </c>
      <c r="Y26" s="3" t="s">
        <v>60</v>
      </c>
      <c r="Z26" s="2" t="s">
        <v>50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>
        <f t="shared" si="0"/>
        <v>7</v>
      </c>
      <c r="AL26" s="2">
        <f t="shared" si="1"/>
        <v>2</v>
      </c>
      <c r="AM26" s="2">
        <f t="shared" si="2"/>
        <v>0</v>
      </c>
      <c r="AN26" s="2">
        <f t="shared" si="3"/>
        <v>9</v>
      </c>
    </row>
    <row r="27" spans="1:40" x14ac:dyDescent="0.25">
      <c r="A27" s="2" t="s">
        <v>113</v>
      </c>
      <c r="B27" s="2" t="s">
        <v>114</v>
      </c>
      <c r="C27" s="2" t="s">
        <v>42</v>
      </c>
      <c r="D27" s="2" t="s">
        <v>43</v>
      </c>
      <c r="E27" s="3" t="s">
        <v>48</v>
      </c>
      <c r="F27" s="3" t="s">
        <v>48</v>
      </c>
      <c r="G27" s="3" t="s">
        <v>60</v>
      </c>
      <c r="H27" s="2" t="s">
        <v>42</v>
      </c>
      <c r="I27" s="2"/>
      <c r="J27" s="2"/>
      <c r="K27" s="2"/>
      <c r="L27" s="2"/>
      <c r="M27" s="2"/>
      <c r="N27" s="3" t="s">
        <v>47</v>
      </c>
      <c r="O27" s="2"/>
      <c r="P27" s="2"/>
      <c r="Q27" s="2" t="s">
        <v>42</v>
      </c>
      <c r="R27" s="2"/>
      <c r="S27" s="2"/>
      <c r="T27" s="2"/>
      <c r="U27" s="2"/>
      <c r="V27" s="2"/>
      <c r="W27" s="3" t="s">
        <v>73</v>
      </c>
      <c r="X27" s="2"/>
      <c r="Y27" s="2"/>
      <c r="Z27" s="2" t="s">
        <v>50</v>
      </c>
      <c r="AA27" s="2"/>
      <c r="AB27" s="2"/>
      <c r="AC27" s="2"/>
      <c r="AD27" s="2"/>
      <c r="AE27" s="2"/>
      <c r="AF27" s="2"/>
      <c r="AG27" s="2"/>
      <c r="AH27" s="2"/>
      <c r="AI27" s="2" t="s">
        <v>42</v>
      </c>
      <c r="AJ27" s="3" t="s">
        <v>47</v>
      </c>
      <c r="AK27" s="3">
        <f t="shared" si="0"/>
        <v>1</v>
      </c>
      <c r="AL27" s="3">
        <f t="shared" si="1"/>
        <v>7</v>
      </c>
      <c r="AM27" s="3">
        <f t="shared" si="2"/>
        <v>1</v>
      </c>
      <c r="AN27" s="3">
        <f t="shared" si="3"/>
        <v>9</v>
      </c>
    </row>
    <row r="28" spans="1:40" x14ac:dyDescent="0.25">
      <c r="A28" s="2" t="s">
        <v>115</v>
      </c>
      <c r="B28" s="2" t="s">
        <v>116</v>
      </c>
      <c r="C28" s="2" t="s">
        <v>42</v>
      </c>
      <c r="D28" s="2" t="s">
        <v>43</v>
      </c>
      <c r="E28" s="3" t="s">
        <v>117</v>
      </c>
      <c r="F28" s="3" t="s">
        <v>48</v>
      </c>
      <c r="G28" s="3" t="s">
        <v>60</v>
      </c>
      <c r="H28" s="2" t="s">
        <v>42</v>
      </c>
      <c r="I28" s="3" t="s">
        <v>60</v>
      </c>
      <c r="J28" s="3" t="s">
        <v>60</v>
      </c>
      <c r="K28" s="3" t="s">
        <v>60</v>
      </c>
      <c r="L28" s="3" t="s">
        <v>47</v>
      </c>
      <c r="M28" s="3" t="s">
        <v>60</v>
      </c>
      <c r="N28" s="3" t="s">
        <v>46</v>
      </c>
      <c r="O28" s="2"/>
      <c r="P28" s="3" t="s">
        <v>47</v>
      </c>
      <c r="Q28" s="2" t="s">
        <v>42</v>
      </c>
      <c r="R28" s="3" t="s">
        <v>47</v>
      </c>
      <c r="S28" s="2"/>
      <c r="T28" s="2"/>
      <c r="U28" s="3" t="s">
        <v>47</v>
      </c>
      <c r="V28" s="2"/>
      <c r="W28" s="3" t="s">
        <v>47</v>
      </c>
      <c r="X28" s="2"/>
      <c r="Y28" s="3" t="s">
        <v>47</v>
      </c>
      <c r="Z28" s="2" t="s">
        <v>50</v>
      </c>
      <c r="AA28" s="2"/>
      <c r="AB28" s="2"/>
      <c r="AC28" s="2"/>
      <c r="AD28" s="2"/>
      <c r="AE28" s="2"/>
      <c r="AF28" s="2"/>
      <c r="AG28" s="2"/>
      <c r="AH28" s="2"/>
      <c r="AI28" s="2" t="s">
        <v>50</v>
      </c>
      <c r="AJ28" s="2"/>
      <c r="AK28" s="2">
        <f t="shared" si="0"/>
        <v>5</v>
      </c>
      <c r="AL28" s="2">
        <f t="shared" si="1"/>
        <v>3</v>
      </c>
      <c r="AM28" s="2">
        <f t="shared" si="2"/>
        <v>1</v>
      </c>
      <c r="AN28" s="2">
        <f t="shared" si="3"/>
        <v>9</v>
      </c>
    </row>
    <row r="29" spans="1:40" x14ac:dyDescent="0.25">
      <c r="A29" s="2" t="s">
        <v>118</v>
      </c>
      <c r="B29" s="2" t="s">
        <v>119</v>
      </c>
      <c r="C29" s="2" t="s">
        <v>42</v>
      </c>
      <c r="D29" s="2" t="s">
        <v>43</v>
      </c>
      <c r="E29" s="3" t="s">
        <v>83</v>
      </c>
      <c r="F29" s="3" t="s">
        <v>83</v>
      </c>
      <c r="G29" s="3" t="s">
        <v>60</v>
      </c>
      <c r="H29" s="2" t="s">
        <v>42</v>
      </c>
      <c r="I29" s="2"/>
      <c r="J29" s="2"/>
      <c r="K29" s="2"/>
      <c r="L29" s="2"/>
      <c r="M29" s="2"/>
      <c r="N29" s="3" t="s">
        <v>47</v>
      </c>
      <c r="O29" s="2"/>
      <c r="P29" s="2"/>
      <c r="Q29" s="2" t="s">
        <v>42</v>
      </c>
      <c r="R29" s="2"/>
      <c r="S29" s="2"/>
      <c r="T29" s="2"/>
      <c r="U29" s="2"/>
      <c r="V29" s="2"/>
      <c r="W29" s="3" t="s">
        <v>46</v>
      </c>
      <c r="X29" s="2"/>
      <c r="Y29" s="2"/>
      <c r="Z29" s="2" t="s">
        <v>50</v>
      </c>
      <c r="AA29" s="2"/>
      <c r="AB29" s="2"/>
      <c r="AC29" s="2"/>
      <c r="AD29" s="2"/>
      <c r="AE29" s="2"/>
      <c r="AF29" s="2"/>
      <c r="AG29" s="2"/>
      <c r="AH29" s="2"/>
      <c r="AI29" s="2" t="s">
        <v>42</v>
      </c>
      <c r="AJ29" s="3" t="s">
        <v>54</v>
      </c>
      <c r="AK29" s="3">
        <f t="shared" si="0"/>
        <v>1</v>
      </c>
      <c r="AL29" s="3">
        <f t="shared" si="1"/>
        <v>3</v>
      </c>
      <c r="AM29" s="3">
        <f t="shared" si="2"/>
        <v>2</v>
      </c>
      <c r="AN29" s="3">
        <f t="shared" si="3"/>
        <v>6</v>
      </c>
    </row>
    <row r="30" spans="1:40" x14ac:dyDescent="0.25">
      <c r="A30" s="2" t="s">
        <v>120</v>
      </c>
      <c r="B30" s="2" t="s">
        <v>121</v>
      </c>
      <c r="C30" s="2" t="s">
        <v>42</v>
      </c>
      <c r="D30" s="2" t="s">
        <v>43</v>
      </c>
      <c r="E30" s="3" t="s">
        <v>122</v>
      </c>
      <c r="F30" s="3" t="s">
        <v>123</v>
      </c>
      <c r="G30" s="3" t="s">
        <v>47</v>
      </c>
      <c r="H30" s="2" t="s">
        <v>42</v>
      </c>
      <c r="I30" s="3" t="s">
        <v>60</v>
      </c>
      <c r="J30" s="3" t="s">
        <v>60</v>
      </c>
      <c r="K30" s="3" t="s">
        <v>60</v>
      </c>
      <c r="L30" s="3" t="s">
        <v>46</v>
      </c>
      <c r="M30" s="3" t="s">
        <v>60</v>
      </c>
      <c r="N30" s="3" t="s">
        <v>54</v>
      </c>
      <c r="O30" s="2"/>
      <c r="P30" s="3" t="s">
        <v>47</v>
      </c>
      <c r="Q30" s="2" t="s">
        <v>42</v>
      </c>
      <c r="R30" s="3" t="s">
        <v>54</v>
      </c>
      <c r="S30" s="3" t="s">
        <v>60</v>
      </c>
      <c r="T30" s="3" t="s">
        <v>47</v>
      </c>
      <c r="U30" s="3" t="s">
        <v>60</v>
      </c>
      <c r="V30" s="3" t="s">
        <v>60</v>
      </c>
      <c r="W30" s="3" t="s">
        <v>59</v>
      </c>
      <c r="X30" s="3" t="s">
        <v>60</v>
      </c>
      <c r="Y30" s="3" t="s">
        <v>60</v>
      </c>
      <c r="Z30" s="2" t="s">
        <v>50</v>
      </c>
      <c r="AA30" s="2"/>
      <c r="AB30" s="2"/>
      <c r="AC30" s="2"/>
      <c r="AD30" s="2"/>
      <c r="AE30" s="2"/>
      <c r="AF30" s="2"/>
      <c r="AG30" s="2"/>
      <c r="AH30" s="2"/>
      <c r="AI30" s="2" t="s">
        <v>50</v>
      </c>
      <c r="AJ30" s="2"/>
      <c r="AK30" s="2">
        <f t="shared" si="0"/>
        <v>6</v>
      </c>
      <c r="AL30" s="2">
        <f t="shared" si="1"/>
        <v>8</v>
      </c>
      <c r="AM30" s="2">
        <f t="shared" si="2"/>
        <v>0</v>
      </c>
      <c r="AN30" s="2">
        <f t="shared" si="3"/>
        <v>14</v>
      </c>
    </row>
    <row r="31" spans="1:40" x14ac:dyDescent="0.25">
      <c r="A31" s="2" t="s">
        <v>124</v>
      </c>
      <c r="B31" s="2" t="s">
        <v>125</v>
      </c>
      <c r="C31" s="2" t="s">
        <v>42</v>
      </c>
      <c r="D31" s="2" t="s">
        <v>43</v>
      </c>
      <c r="E31" s="3" t="s">
        <v>83</v>
      </c>
      <c r="F31" s="3" t="s">
        <v>49</v>
      </c>
      <c r="G31" s="3" t="s">
        <v>60</v>
      </c>
      <c r="H31" s="2" t="s">
        <v>42</v>
      </c>
      <c r="I31" s="3" t="s">
        <v>60</v>
      </c>
      <c r="J31" s="3" t="s">
        <v>60</v>
      </c>
      <c r="K31" s="3" t="s">
        <v>60</v>
      </c>
      <c r="L31" s="3" t="s">
        <v>60</v>
      </c>
      <c r="M31" s="3" t="s">
        <v>60</v>
      </c>
      <c r="N31" s="3" t="s">
        <v>47</v>
      </c>
      <c r="O31" s="3" t="s">
        <v>60</v>
      </c>
      <c r="P31" s="3" t="s">
        <v>60</v>
      </c>
      <c r="Q31" s="2" t="s">
        <v>42</v>
      </c>
      <c r="R31" s="3" t="s">
        <v>60</v>
      </c>
      <c r="S31" s="3" t="s">
        <v>60</v>
      </c>
      <c r="T31" s="3" t="s">
        <v>60</v>
      </c>
      <c r="U31" s="3" t="s">
        <v>60</v>
      </c>
      <c r="V31" s="3" t="s">
        <v>60</v>
      </c>
      <c r="W31" s="3" t="s">
        <v>46</v>
      </c>
      <c r="X31" s="3" t="s">
        <v>60</v>
      </c>
      <c r="Y31" s="3" t="s">
        <v>60</v>
      </c>
      <c r="Z31" s="2" t="s">
        <v>50</v>
      </c>
      <c r="AA31" s="2"/>
      <c r="AB31" s="2"/>
      <c r="AC31" s="2"/>
      <c r="AD31" s="2"/>
      <c r="AE31" s="2"/>
      <c r="AF31" s="2"/>
      <c r="AG31" s="2"/>
      <c r="AH31" s="2"/>
      <c r="AI31" s="2" t="s">
        <v>50</v>
      </c>
      <c r="AJ31" s="2"/>
      <c r="AK31" s="2">
        <f t="shared" si="0"/>
        <v>1</v>
      </c>
      <c r="AL31" s="2">
        <f t="shared" si="1"/>
        <v>3</v>
      </c>
      <c r="AM31" s="2">
        <f t="shared" si="2"/>
        <v>0</v>
      </c>
      <c r="AN31" s="2">
        <f t="shared" si="3"/>
        <v>4</v>
      </c>
    </row>
    <row r="32" spans="1:40" x14ac:dyDescent="0.25">
      <c r="A32" s="2" t="s">
        <v>126</v>
      </c>
      <c r="B32" s="2" t="s">
        <v>127</v>
      </c>
      <c r="C32" s="2" t="s">
        <v>42</v>
      </c>
      <c r="D32" s="2" t="s">
        <v>43</v>
      </c>
      <c r="E32" s="3" t="s">
        <v>128</v>
      </c>
      <c r="F32" s="3" t="s">
        <v>76</v>
      </c>
      <c r="G32" s="3" t="s">
        <v>70</v>
      </c>
      <c r="H32" s="2" t="s">
        <v>42</v>
      </c>
      <c r="I32" s="2"/>
      <c r="J32" s="2"/>
      <c r="K32" s="2"/>
      <c r="L32" s="3" t="s">
        <v>46</v>
      </c>
      <c r="M32" s="2"/>
      <c r="N32" s="3" t="s">
        <v>59</v>
      </c>
      <c r="O32" s="3" t="s">
        <v>47</v>
      </c>
      <c r="P32" s="2"/>
      <c r="Q32" s="2" t="s">
        <v>42</v>
      </c>
      <c r="R32" s="2"/>
      <c r="S32" s="2"/>
      <c r="T32" s="2"/>
      <c r="U32" s="2"/>
      <c r="V32" s="2"/>
      <c r="W32" s="2"/>
      <c r="X32" s="3" t="s">
        <v>47</v>
      </c>
      <c r="Y32" s="2"/>
      <c r="Z32" s="2" t="s">
        <v>50</v>
      </c>
      <c r="AA32" s="2"/>
      <c r="AB32" s="2"/>
      <c r="AC32" s="2"/>
      <c r="AD32" s="2"/>
      <c r="AE32" s="2"/>
      <c r="AF32" s="2"/>
      <c r="AG32" s="2"/>
      <c r="AH32" s="2"/>
      <c r="AI32" s="2" t="s">
        <v>50</v>
      </c>
      <c r="AJ32" s="2"/>
      <c r="AK32" s="2">
        <f t="shared" si="0"/>
        <v>9</v>
      </c>
      <c r="AL32" s="2">
        <f t="shared" si="1"/>
        <v>1</v>
      </c>
      <c r="AM32" s="2">
        <f t="shared" si="2"/>
        <v>0</v>
      </c>
      <c r="AN32" s="2">
        <f t="shared" si="3"/>
        <v>10</v>
      </c>
    </row>
    <row r="33" spans="1:40" x14ac:dyDescent="0.25">
      <c r="A33" s="2" t="s">
        <v>129</v>
      </c>
      <c r="B33" s="2" t="s">
        <v>130</v>
      </c>
      <c r="C33" s="2" t="s">
        <v>42</v>
      </c>
      <c r="D33" s="2" t="s">
        <v>43</v>
      </c>
      <c r="E33" s="3" t="s">
        <v>131</v>
      </c>
      <c r="F33" s="3" t="s">
        <v>131</v>
      </c>
      <c r="G33" s="3" t="s">
        <v>86</v>
      </c>
      <c r="H33" s="2" t="s">
        <v>42</v>
      </c>
      <c r="I33" s="3" t="s">
        <v>49</v>
      </c>
      <c r="J33" s="2"/>
      <c r="K33" s="3" t="s">
        <v>54</v>
      </c>
      <c r="L33" s="3" t="s">
        <v>54</v>
      </c>
      <c r="M33" s="2"/>
      <c r="N33" s="3" t="s">
        <v>73</v>
      </c>
      <c r="O33" s="2"/>
      <c r="P33" s="2"/>
      <c r="Q33" s="2" t="s">
        <v>42</v>
      </c>
      <c r="R33" s="2"/>
      <c r="S33" s="2"/>
      <c r="T33" s="3" t="s">
        <v>47</v>
      </c>
      <c r="U33" s="3" t="s">
        <v>47</v>
      </c>
      <c r="V33" s="2"/>
      <c r="W33" s="3" t="s">
        <v>54</v>
      </c>
      <c r="X33" s="2"/>
      <c r="Y33" s="2"/>
      <c r="Z33" s="2" t="s">
        <v>50</v>
      </c>
      <c r="AA33" s="2"/>
      <c r="AB33" s="2"/>
      <c r="AC33" s="2"/>
      <c r="AD33" s="2"/>
      <c r="AE33" s="2"/>
      <c r="AF33" s="2"/>
      <c r="AG33" s="2"/>
      <c r="AH33" s="2"/>
      <c r="AI33" s="2" t="s">
        <v>50</v>
      </c>
      <c r="AJ33" s="2"/>
      <c r="AK33" s="2">
        <f t="shared" si="0"/>
        <v>15</v>
      </c>
      <c r="AL33" s="2">
        <f t="shared" si="1"/>
        <v>4</v>
      </c>
      <c r="AM33" s="2">
        <f t="shared" si="2"/>
        <v>0</v>
      </c>
      <c r="AN33" s="2">
        <f t="shared" si="3"/>
        <v>19</v>
      </c>
    </row>
    <row r="34" spans="1:40" x14ac:dyDescent="0.25">
      <c r="A34" s="2" t="s">
        <v>132</v>
      </c>
      <c r="B34" s="2" t="s">
        <v>133</v>
      </c>
      <c r="C34" s="2" t="s">
        <v>42</v>
      </c>
      <c r="D34" s="2" t="s">
        <v>43</v>
      </c>
      <c r="E34" s="3" t="s">
        <v>73</v>
      </c>
      <c r="F34" s="3" t="s">
        <v>83</v>
      </c>
      <c r="G34" s="3" t="s">
        <v>47</v>
      </c>
      <c r="H34" s="2" t="s">
        <v>42</v>
      </c>
      <c r="I34" s="3" t="s">
        <v>47</v>
      </c>
      <c r="J34" s="3" t="s">
        <v>60</v>
      </c>
      <c r="K34" s="3" t="s">
        <v>60</v>
      </c>
      <c r="L34" s="3" t="s">
        <v>47</v>
      </c>
      <c r="M34" s="3" t="s">
        <v>60</v>
      </c>
      <c r="N34" s="3" t="s">
        <v>47</v>
      </c>
      <c r="O34" s="3" t="s">
        <v>60</v>
      </c>
      <c r="P34" s="3" t="s">
        <v>60</v>
      </c>
      <c r="Q34" s="2" t="s">
        <v>42</v>
      </c>
      <c r="R34" s="3" t="s">
        <v>60</v>
      </c>
      <c r="S34" s="3" t="s">
        <v>60</v>
      </c>
      <c r="T34" s="3" t="s">
        <v>60</v>
      </c>
      <c r="U34" s="3" t="s">
        <v>60</v>
      </c>
      <c r="V34" s="3" t="s">
        <v>60</v>
      </c>
      <c r="W34" s="3" t="s">
        <v>54</v>
      </c>
      <c r="X34" s="3" t="s">
        <v>60</v>
      </c>
      <c r="Y34" s="3" t="s">
        <v>60</v>
      </c>
      <c r="Z34" s="2" t="s">
        <v>50</v>
      </c>
      <c r="AA34" s="2"/>
      <c r="AB34" s="2"/>
      <c r="AC34" s="2"/>
      <c r="AD34" s="2"/>
      <c r="AE34" s="2"/>
      <c r="AF34" s="2"/>
      <c r="AG34" s="2"/>
      <c r="AH34" s="2"/>
      <c r="AI34" s="2" t="s">
        <v>50</v>
      </c>
      <c r="AJ34" s="2"/>
      <c r="AK34" s="2">
        <f t="shared" ref="AK34:AK65" si="4">I34+J34+K34+L34+M34+N34+O34+P34</f>
        <v>3</v>
      </c>
      <c r="AL34" s="2">
        <f t="shared" ref="AL34:AL65" si="5">R34+S34+T34+U34+V34+W34+X34</f>
        <v>2</v>
      </c>
      <c r="AM34" s="2">
        <f t="shared" ref="AM34:AM65" si="6">Y34+AA34+AB34+AC34+AD34+AE34+AF34+AG34+AH34+AJ34</f>
        <v>0</v>
      </c>
      <c r="AN34" s="2">
        <f t="shared" ref="AN34:AN65" si="7">I34+J34+K34+L34+M34+N34+O34+P34+R34+S34+T34+U34+V34+W34+X34+Y34+AA34+AB34+AC34+AD34+AE34+AF34+AG34+AH34+AJ34</f>
        <v>5</v>
      </c>
    </row>
    <row r="35" spans="1:40" x14ac:dyDescent="0.25">
      <c r="A35" s="2" t="s">
        <v>134</v>
      </c>
      <c r="B35" s="2" t="s">
        <v>135</v>
      </c>
      <c r="C35" s="2" t="s">
        <v>42</v>
      </c>
      <c r="D35" s="2" t="s">
        <v>43</v>
      </c>
      <c r="E35" s="3" t="s">
        <v>48</v>
      </c>
      <c r="F35" s="3" t="s">
        <v>48</v>
      </c>
      <c r="G35" s="3" t="s">
        <v>46</v>
      </c>
      <c r="H35" s="2" t="s">
        <v>42</v>
      </c>
      <c r="I35" s="3" t="s">
        <v>60</v>
      </c>
      <c r="J35" s="3" t="s">
        <v>60</v>
      </c>
      <c r="K35" s="3" t="s">
        <v>60</v>
      </c>
      <c r="L35" s="3" t="s">
        <v>60</v>
      </c>
      <c r="M35" s="3" t="s">
        <v>60</v>
      </c>
      <c r="N35" s="3" t="s">
        <v>47</v>
      </c>
      <c r="O35" s="3" t="s">
        <v>60</v>
      </c>
      <c r="P35" s="3" t="s">
        <v>60</v>
      </c>
      <c r="Q35" s="2" t="s">
        <v>42</v>
      </c>
      <c r="R35" s="3" t="s">
        <v>60</v>
      </c>
      <c r="S35" s="3" t="s">
        <v>60</v>
      </c>
      <c r="T35" s="3" t="s">
        <v>60</v>
      </c>
      <c r="U35" s="3" t="s">
        <v>60</v>
      </c>
      <c r="V35" s="3" t="s">
        <v>60</v>
      </c>
      <c r="W35" s="3" t="s">
        <v>59</v>
      </c>
      <c r="X35" s="3" t="s">
        <v>60</v>
      </c>
      <c r="Y35" s="3" t="s">
        <v>60</v>
      </c>
      <c r="Z35" s="2" t="s">
        <v>50</v>
      </c>
      <c r="AA35" s="2"/>
      <c r="AB35" s="2"/>
      <c r="AC35" s="2"/>
      <c r="AD35" s="2"/>
      <c r="AE35" s="2"/>
      <c r="AF35" s="2"/>
      <c r="AG35" s="2"/>
      <c r="AH35" s="2"/>
      <c r="AI35" s="2" t="s">
        <v>50</v>
      </c>
      <c r="AJ35" s="2"/>
      <c r="AK35" s="2">
        <f t="shared" si="4"/>
        <v>1</v>
      </c>
      <c r="AL35" s="2">
        <f t="shared" si="5"/>
        <v>5</v>
      </c>
      <c r="AM35" s="2">
        <f t="shared" si="6"/>
        <v>0</v>
      </c>
      <c r="AN35" s="2">
        <f t="shared" si="7"/>
        <v>6</v>
      </c>
    </row>
    <row r="36" spans="1:40" x14ac:dyDescent="0.25">
      <c r="A36" s="2" t="s">
        <v>136</v>
      </c>
      <c r="B36" s="2" t="s">
        <v>137</v>
      </c>
      <c r="C36" s="2" t="s">
        <v>42</v>
      </c>
      <c r="D36" s="2" t="s">
        <v>43</v>
      </c>
      <c r="E36" s="3" t="s">
        <v>48</v>
      </c>
      <c r="F36" s="3" t="s">
        <v>73</v>
      </c>
      <c r="G36" s="3" t="s">
        <v>60</v>
      </c>
      <c r="H36" s="2" t="s">
        <v>42</v>
      </c>
      <c r="I36" s="2"/>
      <c r="J36" s="2"/>
      <c r="K36" s="2"/>
      <c r="L36" s="2"/>
      <c r="M36" s="2"/>
      <c r="N36" s="3" t="s">
        <v>54</v>
      </c>
      <c r="O36" s="2"/>
      <c r="P36" s="2"/>
      <c r="Q36" s="2" t="s">
        <v>42</v>
      </c>
      <c r="R36" s="2"/>
      <c r="S36" s="2"/>
      <c r="T36" s="2"/>
      <c r="U36" s="3" t="s">
        <v>47</v>
      </c>
      <c r="V36" s="2"/>
      <c r="W36" s="3" t="s">
        <v>54</v>
      </c>
      <c r="X36" s="2"/>
      <c r="Y36" s="3" t="s">
        <v>47</v>
      </c>
      <c r="Z36" s="2" t="s">
        <v>50</v>
      </c>
      <c r="AA36" s="2"/>
      <c r="AB36" s="2"/>
      <c r="AC36" s="2"/>
      <c r="AD36" s="2"/>
      <c r="AE36" s="2"/>
      <c r="AF36" s="2"/>
      <c r="AG36" s="2"/>
      <c r="AH36" s="2"/>
      <c r="AI36" s="2" t="s">
        <v>42</v>
      </c>
      <c r="AJ36" s="3" t="s">
        <v>47</v>
      </c>
      <c r="AK36" s="3">
        <f t="shared" si="4"/>
        <v>2</v>
      </c>
      <c r="AL36" s="3">
        <f t="shared" si="5"/>
        <v>3</v>
      </c>
      <c r="AM36" s="3">
        <f t="shared" si="6"/>
        <v>2</v>
      </c>
      <c r="AN36" s="3">
        <f t="shared" si="7"/>
        <v>7</v>
      </c>
    </row>
    <row r="37" spans="1:40" x14ac:dyDescent="0.25">
      <c r="A37" s="2" t="s">
        <v>138</v>
      </c>
      <c r="B37" s="2" t="s">
        <v>135</v>
      </c>
      <c r="C37" s="2" t="s">
        <v>42</v>
      </c>
      <c r="D37" s="2" t="s">
        <v>43</v>
      </c>
      <c r="E37" s="3" t="s">
        <v>46</v>
      </c>
      <c r="F37" s="3" t="s">
        <v>46</v>
      </c>
      <c r="G37" s="3" t="s">
        <v>47</v>
      </c>
      <c r="H37" s="2" t="s">
        <v>42</v>
      </c>
      <c r="I37" s="3" t="s">
        <v>60</v>
      </c>
      <c r="J37" s="3" t="s">
        <v>60</v>
      </c>
      <c r="K37" s="3" t="s">
        <v>60</v>
      </c>
      <c r="L37" s="3" t="s">
        <v>60</v>
      </c>
      <c r="M37" s="3" t="s">
        <v>60</v>
      </c>
      <c r="N37" s="3" t="s">
        <v>47</v>
      </c>
      <c r="O37" s="3" t="s">
        <v>60</v>
      </c>
      <c r="P37" s="3" t="s">
        <v>60</v>
      </c>
      <c r="Q37" s="2" t="s">
        <v>42</v>
      </c>
      <c r="R37" s="3" t="s">
        <v>60</v>
      </c>
      <c r="S37" s="3" t="s">
        <v>60</v>
      </c>
      <c r="T37" s="3" t="s">
        <v>60</v>
      </c>
      <c r="U37" s="3" t="s">
        <v>60</v>
      </c>
      <c r="V37" s="3" t="s">
        <v>60</v>
      </c>
      <c r="W37" s="3" t="s">
        <v>47</v>
      </c>
      <c r="X37" s="3" t="s">
        <v>60</v>
      </c>
      <c r="Y37" s="3" t="s">
        <v>60</v>
      </c>
      <c r="Z37" s="2" t="s">
        <v>50</v>
      </c>
      <c r="AA37" s="2"/>
      <c r="AB37" s="2"/>
      <c r="AC37" s="2"/>
      <c r="AD37" s="2"/>
      <c r="AE37" s="2"/>
      <c r="AF37" s="2"/>
      <c r="AG37" s="2"/>
      <c r="AH37" s="2"/>
      <c r="AI37" s="2" t="s">
        <v>50</v>
      </c>
      <c r="AJ37" s="2"/>
      <c r="AK37" s="2">
        <f t="shared" si="4"/>
        <v>1</v>
      </c>
      <c r="AL37" s="2">
        <f t="shared" si="5"/>
        <v>1</v>
      </c>
      <c r="AM37" s="2">
        <f t="shared" si="6"/>
        <v>0</v>
      </c>
      <c r="AN37" s="2">
        <f t="shared" si="7"/>
        <v>2</v>
      </c>
    </row>
    <row r="38" spans="1:40" x14ac:dyDescent="0.25">
      <c r="A38" s="2" t="s">
        <v>139</v>
      </c>
      <c r="B38" s="2" t="s">
        <v>135</v>
      </c>
      <c r="C38" s="2" t="s">
        <v>42</v>
      </c>
      <c r="D38" s="2" t="s">
        <v>43</v>
      </c>
      <c r="E38" s="3" t="s">
        <v>46</v>
      </c>
      <c r="F38" s="3" t="s">
        <v>46</v>
      </c>
      <c r="G38" s="3" t="s">
        <v>47</v>
      </c>
      <c r="H38" s="2" t="s">
        <v>42</v>
      </c>
      <c r="I38" s="3" t="s">
        <v>60</v>
      </c>
      <c r="J38" s="3" t="s">
        <v>60</v>
      </c>
      <c r="K38" s="3" t="s">
        <v>60</v>
      </c>
      <c r="L38" s="3" t="s">
        <v>60</v>
      </c>
      <c r="M38" s="3" t="s">
        <v>60</v>
      </c>
      <c r="N38" s="3" t="s">
        <v>47</v>
      </c>
      <c r="O38" s="3" t="s">
        <v>60</v>
      </c>
      <c r="P38" s="3" t="s">
        <v>60</v>
      </c>
      <c r="Q38" s="2" t="s">
        <v>42</v>
      </c>
      <c r="R38" s="3" t="s">
        <v>60</v>
      </c>
      <c r="S38" s="3" t="s">
        <v>60</v>
      </c>
      <c r="T38" s="3" t="s">
        <v>60</v>
      </c>
      <c r="U38" s="3" t="s">
        <v>60</v>
      </c>
      <c r="V38" s="3" t="s">
        <v>60</v>
      </c>
      <c r="W38" s="3" t="s">
        <v>47</v>
      </c>
      <c r="X38" s="3" t="s">
        <v>60</v>
      </c>
      <c r="Y38" s="3" t="s">
        <v>60</v>
      </c>
      <c r="Z38" s="2" t="s">
        <v>50</v>
      </c>
      <c r="AA38" s="2"/>
      <c r="AB38" s="2"/>
      <c r="AC38" s="2"/>
      <c r="AD38" s="2"/>
      <c r="AE38" s="2"/>
      <c r="AF38" s="2"/>
      <c r="AG38" s="2"/>
      <c r="AH38" s="2"/>
      <c r="AI38" s="2" t="s">
        <v>50</v>
      </c>
      <c r="AJ38" s="2"/>
      <c r="AK38" s="2">
        <f t="shared" si="4"/>
        <v>1</v>
      </c>
      <c r="AL38" s="2">
        <f t="shared" si="5"/>
        <v>1</v>
      </c>
      <c r="AM38" s="2">
        <f t="shared" si="6"/>
        <v>0</v>
      </c>
      <c r="AN38" s="2">
        <f t="shared" si="7"/>
        <v>2</v>
      </c>
    </row>
    <row r="39" spans="1:40" x14ac:dyDescent="0.25">
      <c r="A39" s="2" t="s">
        <v>140</v>
      </c>
      <c r="B39" s="2" t="s">
        <v>135</v>
      </c>
      <c r="C39" s="2" t="s">
        <v>42</v>
      </c>
      <c r="D39" s="2" t="s">
        <v>43</v>
      </c>
      <c r="E39" s="3" t="s">
        <v>59</v>
      </c>
      <c r="F39" s="3" t="s">
        <v>59</v>
      </c>
      <c r="G39" s="3" t="s">
        <v>60</v>
      </c>
      <c r="H39" s="2" t="s">
        <v>42</v>
      </c>
      <c r="I39" s="3" t="s">
        <v>60</v>
      </c>
      <c r="J39" s="3" t="s">
        <v>60</v>
      </c>
      <c r="K39" s="3" t="s">
        <v>60</v>
      </c>
      <c r="L39" s="3" t="s">
        <v>60</v>
      </c>
      <c r="M39" s="3" t="s">
        <v>60</v>
      </c>
      <c r="N39" s="3" t="s">
        <v>46</v>
      </c>
      <c r="O39" s="3" t="s">
        <v>60</v>
      </c>
      <c r="P39" s="3" t="s">
        <v>60</v>
      </c>
      <c r="Q39" s="2" t="s">
        <v>42</v>
      </c>
      <c r="R39" s="3" t="s">
        <v>60</v>
      </c>
      <c r="S39" s="3" t="s">
        <v>60</v>
      </c>
      <c r="T39" s="3" t="s">
        <v>60</v>
      </c>
      <c r="U39" s="3" t="s">
        <v>60</v>
      </c>
      <c r="V39" s="3" t="s">
        <v>60</v>
      </c>
      <c r="W39" s="3" t="s">
        <v>54</v>
      </c>
      <c r="X39" s="3" t="s">
        <v>60</v>
      </c>
      <c r="Y39" s="3" t="s">
        <v>60</v>
      </c>
      <c r="Z39" s="2" t="s">
        <v>50</v>
      </c>
      <c r="AA39" s="2"/>
      <c r="AB39" s="2"/>
      <c r="AC39" s="2"/>
      <c r="AD39" s="2"/>
      <c r="AE39" s="2"/>
      <c r="AF39" s="2"/>
      <c r="AG39" s="2"/>
      <c r="AH39" s="2"/>
      <c r="AI39" s="2" t="s">
        <v>50</v>
      </c>
      <c r="AJ39" s="2"/>
      <c r="AK39" s="2">
        <f t="shared" si="4"/>
        <v>3</v>
      </c>
      <c r="AL39" s="2">
        <f t="shared" si="5"/>
        <v>2</v>
      </c>
      <c r="AM39" s="2">
        <f t="shared" si="6"/>
        <v>0</v>
      </c>
      <c r="AN39" s="2">
        <f t="shared" si="7"/>
        <v>5</v>
      </c>
    </row>
    <row r="40" spans="1:40" x14ac:dyDescent="0.25">
      <c r="A40" s="2" t="s">
        <v>141</v>
      </c>
      <c r="B40" s="2" t="s">
        <v>142</v>
      </c>
      <c r="C40" s="2" t="s">
        <v>42</v>
      </c>
      <c r="D40" s="2" t="s">
        <v>43</v>
      </c>
      <c r="E40" s="3" t="s">
        <v>59</v>
      </c>
      <c r="F40" s="3" t="s">
        <v>59</v>
      </c>
      <c r="G40" s="3" t="s">
        <v>60</v>
      </c>
      <c r="H40" s="2" t="s">
        <v>42</v>
      </c>
      <c r="I40" s="3" t="s">
        <v>60</v>
      </c>
      <c r="J40" s="3" t="s">
        <v>60</v>
      </c>
      <c r="K40" s="3" t="s">
        <v>60</v>
      </c>
      <c r="L40" s="3" t="s">
        <v>60</v>
      </c>
      <c r="M40" s="3" t="s">
        <v>60</v>
      </c>
      <c r="N40" s="3" t="s">
        <v>46</v>
      </c>
      <c r="O40" s="3" t="s">
        <v>60</v>
      </c>
      <c r="P40" s="3" t="s">
        <v>60</v>
      </c>
      <c r="Q40" s="2" t="s">
        <v>42</v>
      </c>
      <c r="R40" s="3" t="s">
        <v>60</v>
      </c>
      <c r="S40" s="3" t="s">
        <v>60</v>
      </c>
      <c r="T40" s="3" t="s">
        <v>60</v>
      </c>
      <c r="U40" s="3" t="s">
        <v>60</v>
      </c>
      <c r="V40" s="3" t="s">
        <v>60</v>
      </c>
      <c r="W40" s="3" t="s">
        <v>54</v>
      </c>
      <c r="X40" s="3" t="s">
        <v>60</v>
      </c>
      <c r="Y40" s="3" t="s">
        <v>60</v>
      </c>
      <c r="Z40" s="2" t="s">
        <v>50</v>
      </c>
      <c r="AA40" s="2"/>
      <c r="AB40" s="2"/>
      <c r="AC40" s="2"/>
      <c r="AD40" s="2"/>
      <c r="AE40" s="2"/>
      <c r="AF40" s="2"/>
      <c r="AG40" s="2"/>
      <c r="AH40" s="2"/>
      <c r="AI40" s="2" t="s">
        <v>50</v>
      </c>
      <c r="AJ40" s="2"/>
      <c r="AK40" s="2">
        <f t="shared" si="4"/>
        <v>3</v>
      </c>
      <c r="AL40" s="2">
        <f t="shared" si="5"/>
        <v>2</v>
      </c>
      <c r="AM40" s="2">
        <f t="shared" si="6"/>
        <v>0</v>
      </c>
      <c r="AN40" s="2">
        <f t="shared" si="7"/>
        <v>5</v>
      </c>
    </row>
    <row r="41" spans="1:40" x14ac:dyDescent="0.25">
      <c r="A41" s="2" t="s">
        <v>143</v>
      </c>
      <c r="B41" s="2" t="s">
        <v>135</v>
      </c>
      <c r="C41" s="2" t="s">
        <v>42</v>
      </c>
      <c r="D41" s="2" t="s">
        <v>43</v>
      </c>
      <c r="E41" s="3" t="s">
        <v>59</v>
      </c>
      <c r="F41" s="3" t="s">
        <v>59</v>
      </c>
      <c r="G41" s="3" t="s">
        <v>60</v>
      </c>
      <c r="H41" s="2" t="s">
        <v>42</v>
      </c>
      <c r="I41" s="3" t="s">
        <v>60</v>
      </c>
      <c r="J41" s="3" t="s">
        <v>60</v>
      </c>
      <c r="K41" s="3" t="s">
        <v>60</v>
      </c>
      <c r="L41" s="3" t="s">
        <v>60</v>
      </c>
      <c r="M41" s="3" t="s">
        <v>60</v>
      </c>
      <c r="N41" s="3" t="s">
        <v>46</v>
      </c>
      <c r="O41" s="3" t="s">
        <v>60</v>
      </c>
      <c r="P41" s="3" t="s">
        <v>60</v>
      </c>
      <c r="Q41" s="2" t="s">
        <v>42</v>
      </c>
      <c r="R41" s="3" t="s">
        <v>60</v>
      </c>
      <c r="S41" s="3" t="s">
        <v>60</v>
      </c>
      <c r="T41" s="3" t="s">
        <v>60</v>
      </c>
      <c r="U41" s="3" t="s">
        <v>60</v>
      </c>
      <c r="V41" s="3" t="s">
        <v>60</v>
      </c>
      <c r="W41" s="3" t="s">
        <v>54</v>
      </c>
      <c r="X41" s="3" t="s">
        <v>60</v>
      </c>
      <c r="Y41" s="3" t="s">
        <v>60</v>
      </c>
      <c r="Z41" s="2" t="s">
        <v>50</v>
      </c>
      <c r="AA41" s="2"/>
      <c r="AB41" s="2"/>
      <c r="AC41" s="2"/>
      <c r="AD41" s="2"/>
      <c r="AE41" s="2"/>
      <c r="AF41" s="2"/>
      <c r="AG41" s="2"/>
      <c r="AH41" s="2"/>
      <c r="AI41" s="2" t="s">
        <v>50</v>
      </c>
      <c r="AJ41" s="2"/>
      <c r="AK41" s="2">
        <f t="shared" si="4"/>
        <v>3</v>
      </c>
      <c r="AL41" s="2">
        <f t="shared" si="5"/>
        <v>2</v>
      </c>
      <c r="AM41" s="2">
        <f t="shared" si="6"/>
        <v>0</v>
      </c>
      <c r="AN41" s="2">
        <f t="shared" si="7"/>
        <v>5</v>
      </c>
    </row>
    <row r="42" spans="1:40" x14ac:dyDescent="0.25">
      <c r="A42" s="2" t="s">
        <v>144</v>
      </c>
      <c r="B42" s="2" t="s">
        <v>145</v>
      </c>
      <c r="C42" s="2" t="s">
        <v>42</v>
      </c>
      <c r="D42" s="2" t="s">
        <v>43</v>
      </c>
      <c r="E42" s="3" t="s">
        <v>46</v>
      </c>
      <c r="F42" s="3" t="s">
        <v>46</v>
      </c>
      <c r="G42" s="3" t="s">
        <v>60</v>
      </c>
      <c r="H42" s="2" t="s">
        <v>42</v>
      </c>
      <c r="I42" s="3" t="s">
        <v>47</v>
      </c>
      <c r="J42" s="3" t="s">
        <v>60</v>
      </c>
      <c r="K42" s="3" t="s">
        <v>60</v>
      </c>
      <c r="L42" s="3" t="s">
        <v>60</v>
      </c>
      <c r="M42" s="3" t="s">
        <v>60</v>
      </c>
      <c r="N42" s="3" t="s">
        <v>47</v>
      </c>
      <c r="O42" s="3" t="s">
        <v>60</v>
      </c>
      <c r="P42" s="3" t="s">
        <v>60</v>
      </c>
      <c r="Q42" s="2" t="s">
        <v>42</v>
      </c>
      <c r="R42" s="3" t="s">
        <v>60</v>
      </c>
      <c r="S42" s="3" t="s">
        <v>60</v>
      </c>
      <c r="T42" s="3" t="s">
        <v>60</v>
      </c>
      <c r="U42" s="3" t="s">
        <v>60</v>
      </c>
      <c r="V42" s="3" t="s">
        <v>60</v>
      </c>
      <c r="W42" s="3" t="s">
        <v>47</v>
      </c>
      <c r="X42" s="3" t="s">
        <v>60</v>
      </c>
      <c r="Y42" s="3" t="s">
        <v>60</v>
      </c>
      <c r="Z42" s="2" t="s">
        <v>50</v>
      </c>
      <c r="AA42" s="2"/>
      <c r="AB42" s="2"/>
      <c r="AC42" s="2"/>
      <c r="AD42" s="2"/>
      <c r="AE42" s="2"/>
      <c r="AF42" s="2"/>
      <c r="AG42" s="2"/>
      <c r="AH42" s="2"/>
      <c r="AI42" s="2" t="s">
        <v>50</v>
      </c>
      <c r="AJ42" s="2"/>
      <c r="AK42" s="2">
        <f t="shared" si="4"/>
        <v>2</v>
      </c>
      <c r="AL42" s="2">
        <f t="shared" si="5"/>
        <v>1</v>
      </c>
      <c r="AM42" s="2">
        <f t="shared" si="6"/>
        <v>0</v>
      </c>
      <c r="AN42" s="2">
        <f t="shared" si="7"/>
        <v>3</v>
      </c>
    </row>
    <row r="43" spans="1:40" x14ac:dyDescent="0.25">
      <c r="A43" s="2" t="s">
        <v>146</v>
      </c>
      <c r="B43" s="2" t="s">
        <v>147</v>
      </c>
      <c r="C43" s="2" t="s">
        <v>42</v>
      </c>
      <c r="D43" s="2" t="s">
        <v>43</v>
      </c>
      <c r="E43" s="3" t="s">
        <v>69</v>
      </c>
      <c r="F43" s="3" t="s">
        <v>69</v>
      </c>
      <c r="G43" s="3" t="s">
        <v>60</v>
      </c>
      <c r="H43" s="2" t="s">
        <v>42</v>
      </c>
      <c r="I43" s="2"/>
      <c r="J43" s="2"/>
      <c r="K43" s="2"/>
      <c r="L43" s="3" t="s">
        <v>54</v>
      </c>
      <c r="M43" s="2"/>
      <c r="N43" s="3" t="s">
        <v>46</v>
      </c>
      <c r="O43" s="2"/>
      <c r="P43" s="2"/>
      <c r="Q43" s="2" t="s">
        <v>42</v>
      </c>
      <c r="R43" s="3" t="s">
        <v>47</v>
      </c>
      <c r="S43" s="2"/>
      <c r="T43" s="3" t="s">
        <v>47</v>
      </c>
      <c r="U43" s="3" t="s">
        <v>47</v>
      </c>
      <c r="V43" s="2"/>
      <c r="W43" s="3" t="s">
        <v>70</v>
      </c>
      <c r="X43" s="2"/>
      <c r="Y43" s="2"/>
      <c r="Z43" s="2" t="s">
        <v>50</v>
      </c>
      <c r="AA43" s="2"/>
      <c r="AB43" s="2"/>
      <c r="AC43" s="2"/>
      <c r="AD43" s="2"/>
      <c r="AE43" s="2"/>
      <c r="AF43" s="2"/>
      <c r="AG43" s="2"/>
      <c r="AH43" s="2"/>
      <c r="AI43" s="2" t="s">
        <v>50</v>
      </c>
      <c r="AJ43" s="2"/>
      <c r="AK43" s="2">
        <f t="shared" si="4"/>
        <v>5</v>
      </c>
      <c r="AL43" s="2">
        <f t="shared" si="5"/>
        <v>11</v>
      </c>
      <c r="AM43" s="2">
        <f t="shared" si="6"/>
        <v>0</v>
      </c>
      <c r="AN43" s="2">
        <f t="shared" si="7"/>
        <v>16</v>
      </c>
    </row>
    <row r="44" spans="1:40" x14ac:dyDescent="0.25">
      <c r="A44" s="2" t="s">
        <v>148</v>
      </c>
      <c r="B44" s="2" t="s">
        <v>149</v>
      </c>
      <c r="C44" s="2" t="s">
        <v>42</v>
      </c>
      <c r="D44" s="2" t="s">
        <v>43</v>
      </c>
      <c r="E44" s="3" t="s">
        <v>150</v>
      </c>
      <c r="F44" s="3" t="s">
        <v>61</v>
      </c>
      <c r="G44" s="3" t="s">
        <v>59</v>
      </c>
      <c r="H44" s="2" t="s">
        <v>42</v>
      </c>
      <c r="I44" s="2"/>
      <c r="J44" s="2"/>
      <c r="K44" s="2"/>
      <c r="L44" s="2"/>
      <c r="M44" s="2"/>
      <c r="N44" s="3" t="s">
        <v>47</v>
      </c>
      <c r="O44" s="2"/>
      <c r="P44" s="2"/>
      <c r="Q44" s="2" t="s">
        <v>42</v>
      </c>
      <c r="R44" s="2"/>
      <c r="S44" s="2"/>
      <c r="T44" s="2"/>
      <c r="U44" s="2"/>
      <c r="V44" s="2"/>
      <c r="W44" s="3" t="s">
        <v>73</v>
      </c>
      <c r="X44" s="2"/>
      <c r="Y44" s="2"/>
      <c r="Z44" s="2" t="s">
        <v>50</v>
      </c>
      <c r="AA44" s="2"/>
      <c r="AB44" s="2"/>
      <c r="AC44" s="2"/>
      <c r="AD44" s="2"/>
      <c r="AE44" s="2"/>
      <c r="AF44" s="2"/>
      <c r="AG44" s="2"/>
      <c r="AH44" s="2"/>
      <c r="AI44" s="2" t="s">
        <v>50</v>
      </c>
      <c r="AJ44" s="2"/>
      <c r="AK44" s="2">
        <f t="shared" si="4"/>
        <v>1</v>
      </c>
      <c r="AL44" s="2">
        <f t="shared" si="5"/>
        <v>7</v>
      </c>
      <c r="AM44" s="2">
        <f t="shared" si="6"/>
        <v>0</v>
      </c>
      <c r="AN44" s="2">
        <f t="shared" si="7"/>
        <v>8</v>
      </c>
    </row>
    <row r="45" spans="1:40" x14ac:dyDescent="0.25">
      <c r="A45" s="2" t="s">
        <v>151</v>
      </c>
      <c r="B45" s="2" t="s">
        <v>152</v>
      </c>
      <c r="C45" s="2" t="s">
        <v>42</v>
      </c>
      <c r="D45" s="2" t="s">
        <v>43</v>
      </c>
      <c r="E45" s="3" t="s">
        <v>153</v>
      </c>
      <c r="F45" s="3" t="s">
        <v>73</v>
      </c>
      <c r="G45" s="3" t="s">
        <v>60</v>
      </c>
      <c r="H45" s="2" t="s">
        <v>42</v>
      </c>
      <c r="I45" s="3" t="s">
        <v>60</v>
      </c>
      <c r="J45" s="3" t="s">
        <v>60</v>
      </c>
      <c r="K45" s="3" t="s">
        <v>60</v>
      </c>
      <c r="L45" s="3" t="s">
        <v>47</v>
      </c>
      <c r="M45" s="3" t="s">
        <v>60</v>
      </c>
      <c r="N45" s="3" t="s">
        <v>47</v>
      </c>
      <c r="O45" s="3" t="s">
        <v>60</v>
      </c>
      <c r="P45" s="3" t="s">
        <v>60</v>
      </c>
      <c r="Q45" s="2" t="s">
        <v>42</v>
      </c>
      <c r="R45" s="3" t="s">
        <v>47</v>
      </c>
      <c r="S45" s="3" t="s">
        <v>60</v>
      </c>
      <c r="T45" s="3" t="s">
        <v>60</v>
      </c>
      <c r="U45" s="3" t="s">
        <v>60</v>
      </c>
      <c r="V45" s="3" t="s">
        <v>60</v>
      </c>
      <c r="W45" s="3" t="s">
        <v>49</v>
      </c>
      <c r="X45" s="3" t="s">
        <v>60</v>
      </c>
      <c r="Y45" s="3" t="s">
        <v>60</v>
      </c>
      <c r="Z45" s="2" t="s">
        <v>50</v>
      </c>
      <c r="AA45" s="2"/>
      <c r="AB45" s="2"/>
      <c r="AC45" s="2"/>
      <c r="AD45" s="2"/>
      <c r="AE45" s="2"/>
      <c r="AF45" s="2"/>
      <c r="AG45" s="2"/>
      <c r="AH45" s="2"/>
      <c r="AI45" s="2" t="s">
        <v>50</v>
      </c>
      <c r="AJ45" s="2"/>
      <c r="AK45" s="2">
        <f t="shared" si="4"/>
        <v>2</v>
      </c>
      <c r="AL45" s="2">
        <f t="shared" si="5"/>
        <v>5</v>
      </c>
      <c r="AM45" s="2">
        <f t="shared" si="6"/>
        <v>0</v>
      </c>
      <c r="AN45" s="2">
        <f t="shared" si="7"/>
        <v>7</v>
      </c>
    </row>
    <row r="46" spans="1:40" x14ac:dyDescent="0.25">
      <c r="A46" s="2" t="s">
        <v>154</v>
      </c>
      <c r="B46" s="2" t="s">
        <v>155</v>
      </c>
      <c r="C46" s="2" t="s">
        <v>42</v>
      </c>
      <c r="D46" s="2" t="s">
        <v>43</v>
      </c>
      <c r="E46" s="3" t="s">
        <v>48</v>
      </c>
      <c r="F46" s="3" t="s">
        <v>70</v>
      </c>
      <c r="G46" s="3" t="s">
        <v>47</v>
      </c>
      <c r="H46" s="2" t="s">
        <v>42</v>
      </c>
      <c r="I46" s="3" t="s">
        <v>47</v>
      </c>
      <c r="J46" s="3" t="s">
        <v>60</v>
      </c>
      <c r="K46" s="3" t="s">
        <v>60</v>
      </c>
      <c r="L46" s="3" t="s">
        <v>47</v>
      </c>
      <c r="M46" s="3" t="s">
        <v>60</v>
      </c>
      <c r="N46" s="3" t="s">
        <v>60</v>
      </c>
      <c r="O46" s="3" t="s">
        <v>60</v>
      </c>
      <c r="P46" s="3" t="s">
        <v>60</v>
      </c>
      <c r="Q46" s="2" t="s">
        <v>42</v>
      </c>
      <c r="R46" s="3" t="s">
        <v>47</v>
      </c>
      <c r="S46" s="3" t="s">
        <v>60</v>
      </c>
      <c r="T46" s="3" t="s">
        <v>47</v>
      </c>
      <c r="U46" s="3" t="s">
        <v>46</v>
      </c>
      <c r="V46" s="3" t="s">
        <v>60</v>
      </c>
      <c r="W46" s="3" t="s">
        <v>60</v>
      </c>
      <c r="X46" s="3" t="s">
        <v>60</v>
      </c>
      <c r="Y46" s="3" t="s">
        <v>60</v>
      </c>
      <c r="Z46" s="2" t="s">
        <v>50</v>
      </c>
      <c r="AA46" s="2"/>
      <c r="AB46" s="2"/>
      <c r="AC46" s="2"/>
      <c r="AD46" s="2"/>
      <c r="AE46" s="2"/>
      <c r="AF46" s="2"/>
      <c r="AG46" s="2"/>
      <c r="AH46" s="2"/>
      <c r="AI46" s="2" t="s">
        <v>50</v>
      </c>
      <c r="AJ46" s="2"/>
      <c r="AK46" s="2">
        <f t="shared" si="4"/>
        <v>2</v>
      </c>
      <c r="AL46" s="2">
        <f t="shared" si="5"/>
        <v>5</v>
      </c>
      <c r="AM46" s="2">
        <f t="shared" si="6"/>
        <v>0</v>
      </c>
      <c r="AN46" s="2">
        <f t="shared" si="7"/>
        <v>7</v>
      </c>
    </row>
    <row r="47" spans="1:40" x14ac:dyDescent="0.25">
      <c r="A47" s="2" t="s">
        <v>156</v>
      </c>
      <c r="B47" s="2" t="s">
        <v>157</v>
      </c>
      <c r="C47" s="2" t="s">
        <v>42</v>
      </c>
      <c r="D47" s="2" t="s">
        <v>43</v>
      </c>
      <c r="E47" s="3" t="s">
        <v>76</v>
      </c>
      <c r="F47" s="3" t="s">
        <v>48</v>
      </c>
      <c r="G47" s="3" t="s">
        <v>47</v>
      </c>
      <c r="H47" s="2" t="s">
        <v>42</v>
      </c>
      <c r="I47" s="3" t="s">
        <v>60</v>
      </c>
      <c r="J47" s="3" t="s">
        <v>60</v>
      </c>
      <c r="K47" s="3" t="s">
        <v>60</v>
      </c>
      <c r="L47" s="3" t="s">
        <v>47</v>
      </c>
      <c r="M47" s="3" t="s">
        <v>60</v>
      </c>
      <c r="N47" s="3" t="s">
        <v>60</v>
      </c>
      <c r="O47" s="3" t="s">
        <v>60</v>
      </c>
      <c r="P47" s="3" t="s">
        <v>60</v>
      </c>
      <c r="Q47" s="2" t="s">
        <v>42</v>
      </c>
      <c r="R47" s="3" t="s">
        <v>60</v>
      </c>
      <c r="S47" s="3" t="s">
        <v>60</v>
      </c>
      <c r="T47" s="3" t="s">
        <v>60</v>
      </c>
      <c r="U47" s="3" t="s">
        <v>60</v>
      </c>
      <c r="V47" s="3" t="s">
        <v>60</v>
      </c>
      <c r="W47" s="3" t="s">
        <v>73</v>
      </c>
      <c r="X47" s="3" t="s">
        <v>60</v>
      </c>
      <c r="Y47" s="3" t="s">
        <v>60</v>
      </c>
      <c r="Z47" s="2" t="s">
        <v>50</v>
      </c>
      <c r="AA47" s="2"/>
      <c r="AB47" s="2"/>
      <c r="AC47" s="2"/>
      <c r="AD47" s="2"/>
      <c r="AE47" s="2"/>
      <c r="AF47" s="2"/>
      <c r="AG47" s="2"/>
      <c r="AH47" s="2"/>
      <c r="AI47" s="2" t="s">
        <v>50</v>
      </c>
      <c r="AJ47" s="2"/>
      <c r="AK47" s="2">
        <f t="shared" si="4"/>
        <v>1</v>
      </c>
      <c r="AL47" s="2">
        <f t="shared" si="5"/>
        <v>7</v>
      </c>
      <c r="AM47" s="2">
        <f t="shared" si="6"/>
        <v>0</v>
      </c>
      <c r="AN47" s="2">
        <f t="shared" si="7"/>
        <v>8</v>
      </c>
    </row>
    <row r="48" spans="1:40" x14ac:dyDescent="0.25">
      <c r="A48" s="2" t="s">
        <v>158</v>
      </c>
      <c r="B48" s="2" t="s">
        <v>159</v>
      </c>
      <c r="C48" s="2" t="s">
        <v>42</v>
      </c>
      <c r="D48" s="2" t="s">
        <v>43</v>
      </c>
      <c r="E48" s="3" t="s">
        <v>69</v>
      </c>
      <c r="F48" s="3" t="s">
        <v>62</v>
      </c>
      <c r="G48" s="3" t="s">
        <v>47</v>
      </c>
      <c r="H48" s="2" t="s">
        <v>42</v>
      </c>
      <c r="I48" s="2"/>
      <c r="J48" s="2"/>
      <c r="K48" s="2"/>
      <c r="L48" s="2"/>
      <c r="M48" s="2"/>
      <c r="N48" s="3" t="s">
        <v>54</v>
      </c>
      <c r="O48" s="2"/>
      <c r="P48" s="2"/>
      <c r="Q48" s="2" t="s">
        <v>42</v>
      </c>
      <c r="R48" s="2"/>
      <c r="S48" s="2"/>
      <c r="T48" s="2"/>
      <c r="U48" s="2"/>
      <c r="V48" s="2"/>
      <c r="W48" s="3" t="s">
        <v>70</v>
      </c>
      <c r="X48" s="2"/>
      <c r="Y48" s="2"/>
      <c r="Z48" s="2" t="s">
        <v>50</v>
      </c>
      <c r="AA48" s="2"/>
      <c r="AB48" s="2"/>
      <c r="AC48" s="2"/>
      <c r="AD48" s="2"/>
      <c r="AE48" s="2"/>
      <c r="AF48" s="2"/>
      <c r="AG48" s="2"/>
      <c r="AH48" s="2"/>
      <c r="AI48" s="2" t="s">
        <v>50</v>
      </c>
      <c r="AJ48" s="2"/>
      <c r="AK48" s="2">
        <f t="shared" si="4"/>
        <v>2</v>
      </c>
      <c r="AL48" s="2">
        <f t="shared" si="5"/>
        <v>8</v>
      </c>
      <c r="AM48" s="2">
        <f t="shared" si="6"/>
        <v>0</v>
      </c>
      <c r="AN48" s="2">
        <f t="shared" si="7"/>
        <v>10</v>
      </c>
    </row>
    <row r="49" spans="1:40" x14ac:dyDescent="0.25">
      <c r="A49" s="2" t="s">
        <v>160</v>
      </c>
      <c r="B49" s="2" t="s">
        <v>161</v>
      </c>
      <c r="C49" s="2" t="s">
        <v>42</v>
      </c>
      <c r="D49" s="2" t="s">
        <v>43</v>
      </c>
      <c r="E49" s="3" t="s">
        <v>86</v>
      </c>
      <c r="F49" s="3" t="s">
        <v>86</v>
      </c>
      <c r="G49" s="3" t="s">
        <v>53</v>
      </c>
      <c r="H49" s="2" t="s">
        <v>42</v>
      </c>
      <c r="I49" s="3" t="s">
        <v>60</v>
      </c>
      <c r="J49" s="3" t="s">
        <v>60</v>
      </c>
      <c r="K49" s="3" t="s">
        <v>60</v>
      </c>
      <c r="L49" s="3" t="s">
        <v>60</v>
      </c>
      <c r="M49" s="3" t="s">
        <v>60</v>
      </c>
      <c r="N49" s="3" t="s">
        <v>48</v>
      </c>
      <c r="O49" s="3" t="s">
        <v>60</v>
      </c>
      <c r="P49" s="3" t="s">
        <v>60</v>
      </c>
      <c r="Q49" s="2" t="s">
        <v>42</v>
      </c>
      <c r="R49" s="3" t="s">
        <v>47</v>
      </c>
      <c r="S49" s="3" t="s">
        <v>60</v>
      </c>
      <c r="T49" s="3" t="s">
        <v>60</v>
      </c>
      <c r="U49" s="3" t="s">
        <v>60</v>
      </c>
      <c r="V49" s="3" t="s">
        <v>60</v>
      </c>
      <c r="W49" s="3" t="s">
        <v>46</v>
      </c>
      <c r="X49" s="3" t="s">
        <v>60</v>
      </c>
      <c r="Y49" s="3" t="s">
        <v>60</v>
      </c>
      <c r="Z49" s="2" t="s">
        <v>50</v>
      </c>
      <c r="AA49" s="2"/>
      <c r="AB49" s="2"/>
      <c r="AC49" s="2"/>
      <c r="AD49" s="2"/>
      <c r="AE49" s="2"/>
      <c r="AF49" s="2"/>
      <c r="AG49" s="2"/>
      <c r="AH49" s="2"/>
      <c r="AI49" s="2" t="s">
        <v>50</v>
      </c>
      <c r="AJ49" s="2"/>
      <c r="AK49" s="2">
        <f t="shared" si="4"/>
        <v>9</v>
      </c>
      <c r="AL49" s="2">
        <f t="shared" si="5"/>
        <v>4</v>
      </c>
      <c r="AM49" s="2">
        <f t="shared" si="6"/>
        <v>0</v>
      </c>
      <c r="AN49" s="2">
        <f t="shared" si="7"/>
        <v>13</v>
      </c>
    </row>
    <row r="50" spans="1:40" x14ac:dyDescent="0.25">
      <c r="A50" s="2" t="s">
        <v>162</v>
      </c>
      <c r="B50" s="2" t="s">
        <v>163</v>
      </c>
      <c r="C50" s="2" t="s">
        <v>42</v>
      </c>
      <c r="D50" s="2" t="s">
        <v>43</v>
      </c>
      <c r="E50" s="3" t="s">
        <v>123</v>
      </c>
      <c r="F50" s="3" t="s">
        <v>48</v>
      </c>
      <c r="G50" s="3" t="s">
        <v>54</v>
      </c>
      <c r="H50" s="2" t="s">
        <v>42</v>
      </c>
      <c r="I50" s="3" t="s">
        <v>60</v>
      </c>
      <c r="J50" s="3" t="s">
        <v>60</v>
      </c>
      <c r="K50" s="3" t="s">
        <v>47</v>
      </c>
      <c r="L50" s="2"/>
      <c r="M50" s="3" t="s">
        <v>60</v>
      </c>
      <c r="N50" s="3" t="s">
        <v>49</v>
      </c>
      <c r="O50" s="3" t="s">
        <v>60</v>
      </c>
      <c r="P50" s="3" t="s">
        <v>60</v>
      </c>
      <c r="Q50" s="2" t="s">
        <v>42</v>
      </c>
      <c r="R50" s="3" t="s">
        <v>60</v>
      </c>
      <c r="S50" s="3" t="s">
        <v>60</v>
      </c>
      <c r="T50" s="3" t="s">
        <v>60</v>
      </c>
      <c r="U50" s="3" t="s">
        <v>60</v>
      </c>
      <c r="V50" s="3" t="s">
        <v>60</v>
      </c>
      <c r="W50" s="3" t="s">
        <v>54</v>
      </c>
      <c r="X50" s="3" t="s">
        <v>60</v>
      </c>
      <c r="Y50" s="3" t="s">
        <v>60</v>
      </c>
      <c r="Z50" s="2" t="s">
        <v>50</v>
      </c>
      <c r="AA50" s="2"/>
      <c r="AB50" s="2"/>
      <c r="AC50" s="2"/>
      <c r="AD50" s="2"/>
      <c r="AE50" s="2"/>
      <c r="AF50" s="2"/>
      <c r="AG50" s="2"/>
      <c r="AH50" s="2"/>
      <c r="AI50" s="2" t="s">
        <v>50</v>
      </c>
      <c r="AJ50" s="2"/>
      <c r="AK50" s="2">
        <f t="shared" si="4"/>
        <v>5</v>
      </c>
      <c r="AL50" s="2">
        <f t="shared" si="5"/>
        <v>2</v>
      </c>
      <c r="AM50" s="2">
        <f t="shared" si="6"/>
        <v>0</v>
      </c>
      <c r="AN50" s="2">
        <f t="shared" si="7"/>
        <v>7</v>
      </c>
    </row>
    <row r="51" spans="1:40" x14ac:dyDescent="0.25">
      <c r="A51" s="2" t="s">
        <v>164</v>
      </c>
      <c r="B51" s="2" t="s">
        <v>165</v>
      </c>
      <c r="C51" s="2" t="s">
        <v>42</v>
      </c>
      <c r="D51" s="2" t="s">
        <v>43</v>
      </c>
      <c r="E51" s="3" t="s">
        <v>69</v>
      </c>
      <c r="F51" s="3" t="s">
        <v>69</v>
      </c>
      <c r="G51" s="3" t="s">
        <v>47</v>
      </c>
      <c r="H51" s="2" t="s">
        <v>42</v>
      </c>
      <c r="I51" s="2"/>
      <c r="J51" s="2"/>
      <c r="K51" s="2"/>
      <c r="L51" s="2"/>
      <c r="M51" s="2"/>
      <c r="N51" s="3" t="s">
        <v>46</v>
      </c>
      <c r="O51" s="2"/>
      <c r="P51" s="2"/>
      <c r="Q51" s="2" t="s">
        <v>42</v>
      </c>
      <c r="R51" s="3" t="s">
        <v>47</v>
      </c>
      <c r="S51" s="2"/>
      <c r="T51" s="2"/>
      <c r="U51" s="2"/>
      <c r="V51" s="2"/>
      <c r="W51" s="3" t="s">
        <v>62</v>
      </c>
      <c r="X51" s="2"/>
      <c r="Y51" s="2"/>
      <c r="Z51" s="2" t="s">
        <v>50</v>
      </c>
      <c r="AA51" s="2"/>
      <c r="AB51" s="2"/>
      <c r="AC51" s="2"/>
      <c r="AD51" s="2"/>
      <c r="AE51" s="2"/>
      <c r="AF51" s="2"/>
      <c r="AG51" s="2"/>
      <c r="AH51" s="2"/>
      <c r="AI51" s="2" t="s">
        <v>50</v>
      </c>
      <c r="AJ51" s="2"/>
      <c r="AK51" s="2">
        <f t="shared" si="4"/>
        <v>3</v>
      </c>
      <c r="AL51" s="2">
        <f t="shared" si="5"/>
        <v>12</v>
      </c>
      <c r="AM51" s="2">
        <f t="shared" si="6"/>
        <v>0</v>
      </c>
      <c r="AN51" s="2">
        <f t="shared" si="7"/>
        <v>15</v>
      </c>
    </row>
    <row r="52" spans="1:40" x14ac:dyDescent="0.25">
      <c r="A52" s="2" t="s">
        <v>166</v>
      </c>
      <c r="B52" s="2" t="s">
        <v>167</v>
      </c>
      <c r="C52" s="2" t="s">
        <v>42</v>
      </c>
      <c r="D52" s="2" t="s">
        <v>43</v>
      </c>
      <c r="E52" s="3" t="s">
        <v>59</v>
      </c>
      <c r="F52" s="3" t="s">
        <v>59</v>
      </c>
      <c r="G52" s="3" t="s">
        <v>60</v>
      </c>
      <c r="H52" s="2" t="s">
        <v>42</v>
      </c>
      <c r="I52" s="3" t="s">
        <v>60</v>
      </c>
      <c r="J52" s="3" t="s">
        <v>60</v>
      </c>
      <c r="K52" s="3" t="s">
        <v>60</v>
      </c>
      <c r="L52" s="3" t="s">
        <v>47</v>
      </c>
      <c r="M52" s="3" t="s">
        <v>60</v>
      </c>
      <c r="N52" s="3" t="s">
        <v>46</v>
      </c>
      <c r="O52" s="3" t="s">
        <v>60</v>
      </c>
      <c r="P52" s="3" t="s">
        <v>60</v>
      </c>
      <c r="Q52" s="2" t="s">
        <v>42</v>
      </c>
      <c r="R52" s="3" t="s">
        <v>60</v>
      </c>
      <c r="S52" s="3" t="s">
        <v>60</v>
      </c>
      <c r="T52" s="3" t="s">
        <v>60</v>
      </c>
      <c r="U52" s="3" t="s">
        <v>60</v>
      </c>
      <c r="V52" s="3" t="s">
        <v>60</v>
      </c>
      <c r="W52" s="3" t="s">
        <v>47</v>
      </c>
      <c r="X52" s="3" t="s">
        <v>60</v>
      </c>
      <c r="Y52" s="3" t="s">
        <v>60</v>
      </c>
      <c r="Z52" s="2" t="s">
        <v>50</v>
      </c>
      <c r="AA52" s="2"/>
      <c r="AB52" s="2"/>
      <c r="AC52" s="2"/>
      <c r="AD52" s="2"/>
      <c r="AE52" s="2"/>
      <c r="AF52" s="2"/>
      <c r="AG52" s="2"/>
      <c r="AH52" s="2"/>
      <c r="AI52" s="2" t="s">
        <v>50</v>
      </c>
      <c r="AJ52" s="2"/>
      <c r="AK52" s="2">
        <f t="shared" si="4"/>
        <v>4</v>
      </c>
      <c r="AL52" s="2">
        <f t="shared" si="5"/>
        <v>1</v>
      </c>
      <c r="AM52" s="2">
        <f t="shared" si="6"/>
        <v>0</v>
      </c>
      <c r="AN52" s="2">
        <f t="shared" si="7"/>
        <v>5</v>
      </c>
    </row>
    <row r="53" spans="1:40" x14ac:dyDescent="0.25">
      <c r="A53" s="2" t="s">
        <v>168</v>
      </c>
      <c r="B53" s="2" t="s">
        <v>169</v>
      </c>
      <c r="C53" s="2" t="s">
        <v>42</v>
      </c>
      <c r="D53" s="2" t="s">
        <v>43</v>
      </c>
      <c r="E53" s="3" t="s">
        <v>62</v>
      </c>
      <c r="F53" s="3" t="s">
        <v>48</v>
      </c>
      <c r="G53" s="3" t="s">
        <v>47</v>
      </c>
      <c r="H53" s="2" t="s">
        <v>42</v>
      </c>
      <c r="I53" s="3" t="s">
        <v>60</v>
      </c>
      <c r="J53" s="3" t="s">
        <v>60</v>
      </c>
      <c r="K53" s="3" t="s">
        <v>60</v>
      </c>
      <c r="L53" s="3" t="s">
        <v>60</v>
      </c>
      <c r="M53" s="3" t="s">
        <v>60</v>
      </c>
      <c r="N53" s="3" t="s">
        <v>83</v>
      </c>
      <c r="O53" s="3" t="s">
        <v>60</v>
      </c>
      <c r="P53" s="3" t="s">
        <v>60</v>
      </c>
      <c r="Q53" s="2" t="s">
        <v>42</v>
      </c>
      <c r="R53" s="3" t="s">
        <v>60</v>
      </c>
      <c r="S53" s="3" t="s">
        <v>60</v>
      </c>
      <c r="T53" s="3" t="s">
        <v>60</v>
      </c>
      <c r="U53" s="3" t="s">
        <v>60</v>
      </c>
      <c r="V53" s="3" t="s">
        <v>60</v>
      </c>
      <c r="W53" s="3" t="s">
        <v>46</v>
      </c>
      <c r="X53" s="3" t="s">
        <v>60</v>
      </c>
      <c r="Y53" s="3" t="s">
        <v>60</v>
      </c>
      <c r="Z53" s="2" t="s">
        <v>50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f t="shared" si="4"/>
        <v>6</v>
      </c>
      <c r="AL53" s="2">
        <f t="shared" si="5"/>
        <v>3</v>
      </c>
      <c r="AM53" s="2">
        <f t="shared" si="6"/>
        <v>0</v>
      </c>
      <c r="AN53" s="2">
        <f t="shared" si="7"/>
        <v>9</v>
      </c>
    </row>
    <row r="54" spans="1:40" x14ac:dyDescent="0.25">
      <c r="A54" s="2" t="s">
        <v>170</v>
      </c>
      <c r="B54" s="2" t="s">
        <v>171</v>
      </c>
      <c r="C54" s="2" t="s">
        <v>42</v>
      </c>
      <c r="D54" s="2" t="s">
        <v>43</v>
      </c>
      <c r="E54" s="3" t="s">
        <v>73</v>
      </c>
      <c r="F54" s="3" t="s">
        <v>73</v>
      </c>
      <c r="G54" s="3" t="s">
        <v>47</v>
      </c>
      <c r="H54" s="2" t="s">
        <v>42</v>
      </c>
      <c r="I54" s="3" t="s">
        <v>60</v>
      </c>
      <c r="J54" s="3" t="s">
        <v>60</v>
      </c>
      <c r="K54" s="3" t="s">
        <v>60</v>
      </c>
      <c r="L54" s="3" t="s">
        <v>60</v>
      </c>
      <c r="M54" s="3" t="s">
        <v>60</v>
      </c>
      <c r="N54" s="3" t="s">
        <v>46</v>
      </c>
      <c r="O54" s="3" t="s">
        <v>60</v>
      </c>
      <c r="P54" s="3" t="s">
        <v>47</v>
      </c>
      <c r="Q54" s="2" t="s">
        <v>42</v>
      </c>
      <c r="R54" s="3" t="s">
        <v>60</v>
      </c>
      <c r="S54" s="3" t="s">
        <v>60</v>
      </c>
      <c r="T54" s="3" t="s">
        <v>60</v>
      </c>
      <c r="U54" s="3" t="s">
        <v>60</v>
      </c>
      <c r="V54" s="3" t="s">
        <v>60</v>
      </c>
      <c r="W54" s="3" t="s">
        <v>54</v>
      </c>
      <c r="X54" s="3" t="s">
        <v>60</v>
      </c>
      <c r="Y54" s="3" t="s">
        <v>47</v>
      </c>
      <c r="Z54" s="2" t="s">
        <v>50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>
        <f t="shared" si="4"/>
        <v>4</v>
      </c>
      <c r="AL54" s="2">
        <f t="shared" si="5"/>
        <v>2</v>
      </c>
      <c r="AM54" s="2">
        <f t="shared" si="6"/>
        <v>1</v>
      </c>
      <c r="AN54" s="2">
        <f t="shared" si="7"/>
        <v>7</v>
      </c>
    </row>
    <row r="55" spans="1:40" x14ac:dyDescent="0.25">
      <c r="A55" s="2" t="s">
        <v>172</v>
      </c>
      <c r="B55" s="2" t="s">
        <v>173</v>
      </c>
      <c r="C55" s="2" t="s">
        <v>42</v>
      </c>
      <c r="D55" s="2" t="s">
        <v>43</v>
      </c>
      <c r="E55" s="3" t="s">
        <v>59</v>
      </c>
      <c r="F55" s="3" t="s">
        <v>49</v>
      </c>
      <c r="G55" s="3" t="s">
        <v>47</v>
      </c>
      <c r="H55" s="2" t="s">
        <v>42</v>
      </c>
      <c r="I55" s="3" t="s">
        <v>60</v>
      </c>
      <c r="J55" s="3" t="s">
        <v>60</v>
      </c>
      <c r="K55" s="3" t="s">
        <v>60</v>
      </c>
      <c r="L55" s="3" t="s">
        <v>60</v>
      </c>
      <c r="M55" s="3" t="s">
        <v>60</v>
      </c>
      <c r="N55" s="3" t="s">
        <v>47</v>
      </c>
      <c r="O55" s="3" t="s">
        <v>60</v>
      </c>
      <c r="P55" s="3" t="s">
        <v>60</v>
      </c>
      <c r="Q55" s="2" t="s">
        <v>42</v>
      </c>
      <c r="R55" s="3" t="s">
        <v>60</v>
      </c>
      <c r="S55" s="3" t="s">
        <v>60</v>
      </c>
      <c r="T55" s="3" t="s">
        <v>60</v>
      </c>
      <c r="U55" s="3" t="s">
        <v>60</v>
      </c>
      <c r="V55" s="3" t="s">
        <v>60</v>
      </c>
      <c r="W55" s="3" t="s">
        <v>46</v>
      </c>
      <c r="X55" s="3" t="s">
        <v>60</v>
      </c>
      <c r="Y55" s="3" t="s">
        <v>60</v>
      </c>
      <c r="Z55" s="2" t="s">
        <v>50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f t="shared" si="4"/>
        <v>1</v>
      </c>
      <c r="AL55" s="2">
        <f t="shared" si="5"/>
        <v>3</v>
      </c>
      <c r="AM55" s="2">
        <f t="shared" si="6"/>
        <v>0</v>
      </c>
      <c r="AN55" s="2">
        <f t="shared" si="7"/>
        <v>4</v>
      </c>
    </row>
    <row r="56" spans="1:40" x14ac:dyDescent="0.25">
      <c r="A56" s="2" t="s">
        <v>174</v>
      </c>
      <c r="B56" s="2" t="s">
        <v>175</v>
      </c>
      <c r="C56" s="2" t="s">
        <v>42</v>
      </c>
      <c r="D56" s="2" t="s">
        <v>43</v>
      </c>
      <c r="E56" s="3" t="s">
        <v>62</v>
      </c>
      <c r="F56" s="3" t="s">
        <v>96</v>
      </c>
      <c r="G56" s="3" t="s">
        <v>47</v>
      </c>
      <c r="H56" s="2" t="s">
        <v>42</v>
      </c>
      <c r="I56" s="3" t="s">
        <v>60</v>
      </c>
      <c r="J56" s="3" t="s">
        <v>60</v>
      </c>
      <c r="K56" s="3" t="s">
        <v>60</v>
      </c>
      <c r="L56" s="3" t="s">
        <v>60</v>
      </c>
      <c r="M56" s="3" t="s">
        <v>60</v>
      </c>
      <c r="N56" s="3" t="s">
        <v>54</v>
      </c>
      <c r="O56" s="3" t="s">
        <v>60</v>
      </c>
      <c r="P56" s="3" t="s">
        <v>60</v>
      </c>
      <c r="Q56" s="2" t="s">
        <v>42</v>
      </c>
      <c r="R56" s="3" t="s">
        <v>60</v>
      </c>
      <c r="S56" s="3" t="s">
        <v>60</v>
      </c>
      <c r="T56" s="3" t="s">
        <v>60</v>
      </c>
      <c r="U56" s="3" t="s">
        <v>47</v>
      </c>
      <c r="V56" s="3" t="s">
        <v>60</v>
      </c>
      <c r="W56" s="3" t="s">
        <v>73</v>
      </c>
      <c r="X56" s="3" t="s">
        <v>60</v>
      </c>
      <c r="Y56" s="3" t="s">
        <v>60</v>
      </c>
      <c r="Z56" s="2" t="s">
        <v>50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>
        <f t="shared" si="4"/>
        <v>2</v>
      </c>
      <c r="AL56" s="2">
        <f t="shared" si="5"/>
        <v>8</v>
      </c>
      <c r="AM56" s="2">
        <f t="shared" si="6"/>
        <v>0</v>
      </c>
      <c r="AN56" s="2">
        <f t="shared" si="7"/>
        <v>10</v>
      </c>
    </row>
    <row r="57" spans="1:40" x14ac:dyDescent="0.25">
      <c r="A57" s="2" t="s">
        <v>176</v>
      </c>
      <c r="B57" s="2" t="s">
        <v>177</v>
      </c>
      <c r="C57" s="2" t="s">
        <v>42</v>
      </c>
      <c r="D57" s="2" t="s">
        <v>43</v>
      </c>
      <c r="E57" s="3" t="s">
        <v>70</v>
      </c>
      <c r="F57" s="3" t="s">
        <v>73</v>
      </c>
      <c r="G57" s="3" t="s">
        <v>47</v>
      </c>
      <c r="H57" s="2" t="s">
        <v>42</v>
      </c>
      <c r="I57" s="3" t="s">
        <v>60</v>
      </c>
      <c r="J57" s="3" t="s">
        <v>60</v>
      </c>
      <c r="K57" s="3" t="s">
        <v>60</v>
      </c>
      <c r="L57" s="3" t="s">
        <v>60</v>
      </c>
      <c r="M57" s="3" t="s">
        <v>60</v>
      </c>
      <c r="N57" s="3" t="s">
        <v>49</v>
      </c>
      <c r="O57" s="3" t="s">
        <v>60</v>
      </c>
      <c r="P57" s="3" t="s">
        <v>60</v>
      </c>
      <c r="Q57" s="2" t="s">
        <v>42</v>
      </c>
      <c r="R57" s="3" t="s">
        <v>60</v>
      </c>
      <c r="S57" s="3" t="s">
        <v>60</v>
      </c>
      <c r="T57" s="3" t="s">
        <v>60</v>
      </c>
      <c r="U57" s="3" t="s">
        <v>60</v>
      </c>
      <c r="V57" s="3" t="s">
        <v>60</v>
      </c>
      <c r="W57" s="3" t="s">
        <v>46</v>
      </c>
      <c r="X57" s="3" t="s">
        <v>60</v>
      </c>
      <c r="Y57" s="3" t="s">
        <v>60</v>
      </c>
      <c r="Z57" s="2" t="s">
        <v>50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>
        <f t="shared" si="4"/>
        <v>4</v>
      </c>
      <c r="AL57" s="2">
        <f t="shared" si="5"/>
        <v>3</v>
      </c>
      <c r="AM57" s="2">
        <f t="shared" si="6"/>
        <v>0</v>
      </c>
      <c r="AN57" s="2">
        <f t="shared" si="7"/>
        <v>7</v>
      </c>
    </row>
    <row r="58" spans="1:40" x14ac:dyDescent="0.25">
      <c r="A58" s="2" t="s">
        <v>178</v>
      </c>
      <c r="B58" s="2" t="s">
        <v>179</v>
      </c>
      <c r="C58" s="2" t="s">
        <v>42</v>
      </c>
      <c r="D58" s="2" t="s">
        <v>43</v>
      </c>
      <c r="E58" s="3" t="s">
        <v>150</v>
      </c>
      <c r="F58" s="3" t="s">
        <v>61</v>
      </c>
      <c r="G58" s="3" t="s">
        <v>47</v>
      </c>
      <c r="H58" s="2" t="s">
        <v>42</v>
      </c>
      <c r="I58" s="2"/>
      <c r="J58" s="2"/>
      <c r="K58" s="2"/>
      <c r="L58" s="2"/>
      <c r="M58" s="2"/>
      <c r="N58" s="3" t="s">
        <v>47</v>
      </c>
      <c r="O58" s="2"/>
      <c r="P58" s="2"/>
      <c r="Q58" s="2" t="s">
        <v>42</v>
      </c>
      <c r="R58" s="3" t="s">
        <v>47</v>
      </c>
      <c r="S58" s="2"/>
      <c r="T58" s="2"/>
      <c r="U58" s="2"/>
      <c r="V58" s="2"/>
      <c r="W58" s="3" t="s">
        <v>83</v>
      </c>
      <c r="X58" s="2"/>
      <c r="Y58" s="3" t="s">
        <v>59</v>
      </c>
      <c r="Z58" s="2" t="s">
        <v>50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>
        <f t="shared" si="4"/>
        <v>1</v>
      </c>
      <c r="AL58" s="2">
        <f t="shared" si="5"/>
        <v>7</v>
      </c>
      <c r="AM58" s="2">
        <f t="shared" si="6"/>
        <v>5</v>
      </c>
      <c r="AN58" s="2">
        <f t="shared" si="7"/>
        <v>13</v>
      </c>
    </row>
    <row r="59" spans="1:40" x14ac:dyDescent="0.25">
      <c r="A59" s="2" t="s">
        <v>180</v>
      </c>
      <c r="B59" s="2" t="s">
        <v>181</v>
      </c>
      <c r="C59" s="2" t="s">
        <v>42</v>
      </c>
      <c r="D59" s="2" t="s">
        <v>43</v>
      </c>
      <c r="E59" s="3" t="s">
        <v>61</v>
      </c>
      <c r="F59" s="3" t="s">
        <v>49</v>
      </c>
      <c r="G59" s="3" t="s">
        <v>47</v>
      </c>
      <c r="H59" s="2" t="s">
        <v>42</v>
      </c>
      <c r="I59" s="2"/>
      <c r="J59" s="2"/>
      <c r="K59" s="2"/>
      <c r="L59" s="2"/>
      <c r="M59" s="2"/>
      <c r="N59" s="3" t="s">
        <v>54</v>
      </c>
      <c r="O59" s="2"/>
      <c r="P59" s="2"/>
      <c r="Q59" s="2" t="s">
        <v>42</v>
      </c>
      <c r="R59" s="2"/>
      <c r="S59" s="2"/>
      <c r="T59" s="2"/>
      <c r="U59" s="2"/>
      <c r="V59" s="2"/>
      <c r="W59" s="3" t="s">
        <v>54</v>
      </c>
      <c r="X59" s="2"/>
      <c r="Y59" s="2"/>
      <c r="Z59" s="2" t="s">
        <v>50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>
        <f t="shared" si="4"/>
        <v>2</v>
      </c>
      <c r="AL59" s="2">
        <f t="shared" si="5"/>
        <v>2</v>
      </c>
      <c r="AM59" s="2">
        <f t="shared" si="6"/>
        <v>0</v>
      </c>
      <c r="AN59" s="2">
        <f t="shared" si="7"/>
        <v>4</v>
      </c>
    </row>
    <row r="60" spans="1:40" x14ac:dyDescent="0.25">
      <c r="A60" s="2" t="s">
        <v>182</v>
      </c>
      <c r="B60" s="2" t="s">
        <v>183</v>
      </c>
      <c r="C60" s="2" t="s">
        <v>42</v>
      </c>
      <c r="D60" s="2" t="s">
        <v>43</v>
      </c>
      <c r="E60" s="3" t="s">
        <v>59</v>
      </c>
      <c r="F60" s="3" t="s">
        <v>49</v>
      </c>
      <c r="G60" s="3" t="s">
        <v>47</v>
      </c>
      <c r="H60" s="2" t="s">
        <v>42</v>
      </c>
      <c r="I60" s="3" t="s">
        <v>60</v>
      </c>
      <c r="J60" s="3" t="s">
        <v>60</v>
      </c>
      <c r="K60" s="3" t="s">
        <v>60</v>
      </c>
      <c r="L60" s="3" t="s">
        <v>60</v>
      </c>
      <c r="M60" s="3" t="s">
        <v>60</v>
      </c>
      <c r="N60" s="3" t="s">
        <v>47</v>
      </c>
      <c r="O60" s="3" t="s">
        <v>60</v>
      </c>
      <c r="P60" s="3" t="s">
        <v>60</v>
      </c>
      <c r="Q60" s="2" t="s">
        <v>42</v>
      </c>
      <c r="R60" s="3" t="s">
        <v>60</v>
      </c>
      <c r="S60" s="3" t="s">
        <v>60</v>
      </c>
      <c r="T60" s="3" t="s">
        <v>60</v>
      </c>
      <c r="U60" s="3" t="s">
        <v>60</v>
      </c>
      <c r="V60" s="3" t="s">
        <v>60</v>
      </c>
      <c r="W60" s="3" t="s">
        <v>46</v>
      </c>
      <c r="X60" s="3" t="s">
        <v>60</v>
      </c>
      <c r="Y60" s="3" t="s">
        <v>60</v>
      </c>
      <c r="Z60" s="2" t="s">
        <v>50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f t="shared" si="4"/>
        <v>1</v>
      </c>
      <c r="AL60" s="2">
        <f t="shared" si="5"/>
        <v>3</v>
      </c>
      <c r="AM60" s="2">
        <f t="shared" si="6"/>
        <v>0</v>
      </c>
      <c r="AN60" s="2">
        <f t="shared" si="7"/>
        <v>4</v>
      </c>
    </row>
    <row r="61" spans="1:40" x14ac:dyDescent="0.25">
      <c r="A61" s="2" t="s">
        <v>184</v>
      </c>
      <c r="B61" s="2" t="s">
        <v>185</v>
      </c>
      <c r="C61" s="2" t="s">
        <v>42</v>
      </c>
      <c r="D61" s="2" t="s">
        <v>43</v>
      </c>
      <c r="E61" s="3" t="s">
        <v>83</v>
      </c>
      <c r="F61" s="3" t="s">
        <v>83</v>
      </c>
      <c r="G61" s="3" t="s">
        <v>47</v>
      </c>
      <c r="H61" s="2" t="s">
        <v>42</v>
      </c>
      <c r="I61" s="3" t="s">
        <v>60</v>
      </c>
      <c r="J61" s="3" t="s">
        <v>60</v>
      </c>
      <c r="K61" s="3" t="s">
        <v>60</v>
      </c>
      <c r="L61" s="3" t="s">
        <v>60</v>
      </c>
      <c r="M61" s="3" t="s">
        <v>60</v>
      </c>
      <c r="N61" s="3" t="s">
        <v>59</v>
      </c>
      <c r="O61" s="3" t="s">
        <v>60</v>
      </c>
      <c r="P61" s="3" t="s">
        <v>60</v>
      </c>
      <c r="Q61" s="2" t="s">
        <v>42</v>
      </c>
      <c r="R61" s="3" t="s">
        <v>60</v>
      </c>
      <c r="S61" s="3" t="s">
        <v>60</v>
      </c>
      <c r="T61" s="3" t="s">
        <v>60</v>
      </c>
      <c r="U61" s="3" t="s">
        <v>60</v>
      </c>
      <c r="V61" s="3" t="s">
        <v>60</v>
      </c>
      <c r="W61" s="3" t="s">
        <v>47</v>
      </c>
      <c r="X61" s="3" t="s">
        <v>60</v>
      </c>
      <c r="Y61" s="3" t="s">
        <v>60</v>
      </c>
      <c r="Z61" s="2" t="s">
        <v>50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>
        <f t="shared" si="4"/>
        <v>5</v>
      </c>
      <c r="AL61" s="2">
        <f t="shared" si="5"/>
        <v>1</v>
      </c>
      <c r="AM61" s="2">
        <f t="shared" si="6"/>
        <v>0</v>
      </c>
      <c r="AN61" s="2">
        <f t="shared" si="7"/>
        <v>6</v>
      </c>
    </row>
    <row r="62" spans="1:40" x14ac:dyDescent="0.25">
      <c r="A62" s="2" t="s">
        <v>186</v>
      </c>
      <c r="B62" s="2" t="s">
        <v>187</v>
      </c>
      <c r="C62" s="2" t="s">
        <v>42</v>
      </c>
      <c r="D62" s="2" t="s">
        <v>43</v>
      </c>
      <c r="E62" s="3" t="s">
        <v>48</v>
      </c>
      <c r="F62" s="3" t="s">
        <v>48</v>
      </c>
      <c r="G62" s="3" t="s">
        <v>60</v>
      </c>
      <c r="H62" s="2" t="s">
        <v>42</v>
      </c>
      <c r="I62" s="3" t="s">
        <v>60</v>
      </c>
      <c r="J62" s="3" t="s">
        <v>60</v>
      </c>
      <c r="K62" s="3" t="s">
        <v>60</v>
      </c>
      <c r="L62" s="3" t="s">
        <v>47</v>
      </c>
      <c r="M62" s="3" t="s">
        <v>60</v>
      </c>
      <c r="N62" s="3" t="s">
        <v>54</v>
      </c>
      <c r="O62" s="3" t="s">
        <v>47</v>
      </c>
      <c r="P62" s="3" t="s">
        <v>60</v>
      </c>
      <c r="Q62" s="2" t="s">
        <v>42</v>
      </c>
      <c r="R62" s="3" t="s">
        <v>60</v>
      </c>
      <c r="S62" s="3" t="s">
        <v>60</v>
      </c>
      <c r="T62" s="3" t="s">
        <v>60</v>
      </c>
      <c r="U62" s="3" t="s">
        <v>60</v>
      </c>
      <c r="V62" s="3" t="s">
        <v>60</v>
      </c>
      <c r="W62" s="3" t="s">
        <v>83</v>
      </c>
      <c r="X62" s="3" t="s">
        <v>60</v>
      </c>
      <c r="Y62" s="3" t="s">
        <v>60</v>
      </c>
      <c r="Z62" s="2" t="s">
        <v>50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f t="shared" si="4"/>
        <v>4</v>
      </c>
      <c r="AL62" s="2">
        <f t="shared" si="5"/>
        <v>6</v>
      </c>
      <c r="AM62" s="2">
        <f t="shared" si="6"/>
        <v>0</v>
      </c>
      <c r="AN62" s="2">
        <f t="shared" si="7"/>
        <v>10</v>
      </c>
    </row>
    <row r="63" spans="1:40" x14ac:dyDescent="0.25">
      <c r="A63" s="2" t="s">
        <v>188</v>
      </c>
      <c r="B63" s="2" t="s">
        <v>189</v>
      </c>
      <c r="C63" s="2" t="s">
        <v>42</v>
      </c>
      <c r="D63" s="2" t="s">
        <v>43</v>
      </c>
      <c r="E63" s="3" t="s">
        <v>123</v>
      </c>
      <c r="F63" s="3" t="s">
        <v>48</v>
      </c>
      <c r="G63" s="3" t="s">
        <v>47</v>
      </c>
      <c r="H63" s="2" t="s">
        <v>42</v>
      </c>
      <c r="I63" s="2"/>
      <c r="J63" s="2"/>
      <c r="K63" s="3" t="s">
        <v>47</v>
      </c>
      <c r="L63" s="3" t="s">
        <v>54</v>
      </c>
      <c r="M63" s="2"/>
      <c r="N63" s="2"/>
      <c r="O63" s="2"/>
      <c r="P63" s="2"/>
      <c r="Q63" s="2" t="s">
        <v>42</v>
      </c>
      <c r="R63" s="3" t="s">
        <v>47</v>
      </c>
      <c r="S63" s="2"/>
      <c r="T63" s="2"/>
      <c r="U63" s="3" t="s">
        <v>49</v>
      </c>
      <c r="V63" s="2"/>
      <c r="W63" s="2"/>
      <c r="X63" s="2"/>
      <c r="Y63" s="3" t="s">
        <v>47</v>
      </c>
      <c r="Z63" s="2" t="s">
        <v>50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>
        <f t="shared" si="4"/>
        <v>3</v>
      </c>
      <c r="AL63" s="2">
        <f t="shared" si="5"/>
        <v>5</v>
      </c>
      <c r="AM63" s="2">
        <f t="shared" si="6"/>
        <v>1</v>
      </c>
      <c r="AN63" s="2">
        <f t="shared" si="7"/>
        <v>9</v>
      </c>
    </row>
    <row r="64" spans="1:40" x14ac:dyDescent="0.25">
      <c r="A64" s="2" t="s">
        <v>190</v>
      </c>
      <c r="B64" s="2" t="s">
        <v>191</v>
      </c>
      <c r="C64" s="2" t="s">
        <v>42</v>
      </c>
      <c r="D64" s="2" t="s">
        <v>43</v>
      </c>
      <c r="E64" s="3" t="s">
        <v>192</v>
      </c>
      <c r="F64" s="3" t="s">
        <v>117</v>
      </c>
      <c r="G64" s="3" t="s">
        <v>46</v>
      </c>
      <c r="H64" s="2" t="s">
        <v>42</v>
      </c>
      <c r="I64" s="3" t="s">
        <v>60</v>
      </c>
      <c r="J64" s="3" t="s">
        <v>60</v>
      </c>
      <c r="K64" s="3" t="s">
        <v>60</v>
      </c>
      <c r="L64" s="3" t="s">
        <v>47</v>
      </c>
      <c r="M64" s="3" t="s">
        <v>60</v>
      </c>
      <c r="N64" s="3" t="s">
        <v>49</v>
      </c>
      <c r="O64" s="3" t="s">
        <v>60</v>
      </c>
      <c r="P64" s="3" t="s">
        <v>47</v>
      </c>
      <c r="Q64" s="2" t="s">
        <v>42</v>
      </c>
      <c r="R64" s="3" t="s">
        <v>60</v>
      </c>
      <c r="S64" s="3" t="s">
        <v>60</v>
      </c>
      <c r="T64" s="3" t="s">
        <v>47</v>
      </c>
      <c r="U64" s="3" t="s">
        <v>60</v>
      </c>
      <c r="V64" s="3" t="s">
        <v>60</v>
      </c>
      <c r="W64" s="3" t="s">
        <v>62</v>
      </c>
      <c r="X64" s="3" t="s">
        <v>60</v>
      </c>
      <c r="Y64" s="3" t="s">
        <v>60</v>
      </c>
      <c r="Z64" s="2" t="s">
        <v>50</v>
      </c>
      <c r="AA64" s="2"/>
      <c r="AB64" s="2"/>
      <c r="AC64" s="2"/>
      <c r="AD64" s="2"/>
      <c r="AE64" s="2"/>
      <c r="AF64" s="2"/>
      <c r="AG64" s="2"/>
      <c r="AH64" s="2"/>
      <c r="AI64" s="2" t="s">
        <v>42</v>
      </c>
      <c r="AJ64" s="3" t="s">
        <v>46</v>
      </c>
      <c r="AK64" s="3">
        <f t="shared" si="4"/>
        <v>6</v>
      </c>
      <c r="AL64" s="3">
        <f t="shared" si="5"/>
        <v>12</v>
      </c>
      <c r="AM64" s="3">
        <f t="shared" si="6"/>
        <v>3</v>
      </c>
      <c r="AN64" s="3">
        <f t="shared" si="7"/>
        <v>21</v>
      </c>
    </row>
    <row r="65" spans="1:40" x14ac:dyDescent="0.25">
      <c r="A65" s="2" t="s">
        <v>193</v>
      </c>
      <c r="B65" s="2" t="s">
        <v>194</v>
      </c>
      <c r="C65" s="2" t="s">
        <v>42</v>
      </c>
      <c r="D65" s="2" t="s">
        <v>43</v>
      </c>
      <c r="E65" s="3" t="s">
        <v>195</v>
      </c>
      <c r="F65" s="3" t="s">
        <v>62</v>
      </c>
      <c r="G65" s="3" t="s">
        <v>47</v>
      </c>
      <c r="H65" s="2" t="s">
        <v>42</v>
      </c>
      <c r="I65" s="3" t="s">
        <v>47</v>
      </c>
      <c r="J65" s="3" t="s">
        <v>60</v>
      </c>
      <c r="K65" s="3" t="s">
        <v>60</v>
      </c>
      <c r="L65" s="3" t="s">
        <v>47</v>
      </c>
      <c r="M65" s="3" t="s">
        <v>60</v>
      </c>
      <c r="N65" s="3" t="s">
        <v>54</v>
      </c>
      <c r="O65" s="3" t="s">
        <v>60</v>
      </c>
      <c r="P65" s="3" t="s">
        <v>60</v>
      </c>
      <c r="Q65" s="2" t="s">
        <v>42</v>
      </c>
      <c r="R65" s="3" t="s">
        <v>60</v>
      </c>
      <c r="S65" s="3" t="s">
        <v>60</v>
      </c>
      <c r="T65" s="3" t="s">
        <v>60</v>
      </c>
      <c r="U65" s="3" t="s">
        <v>60</v>
      </c>
      <c r="V65" s="3" t="s">
        <v>60</v>
      </c>
      <c r="W65" s="3" t="s">
        <v>73</v>
      </c>
      <c r="X65" s="3" t="s">
        <v>60</v>
      </c>
      <c r="Y65" s="3" t="s">
        <v>60</v>
      </c>
      <c r="Z65" s="2" t="s">
        <v>50</v>
      </c>
      <c r="AA65" s="2"/>
      <c r="AB65" s="2"/>
      <c r="AC65" s="2"/>
      <c r="AD65" s="2"/>
      <c r="AE65" s="2"/>
      <c r="AF65" s="2"/>
      <c r="AG65" s="2"/>
      <c r="AH65" s="2"/>
      <c r="AI65" s="2" t="s">
        <v>50</v>
      </c>
      <c r="AJ65" s="2"/>
      <c r="AK65" s="2">
        <f t="shared" si="4"/>
        <v>4</v>
      </c>
      <c r="AL65" s="2">
        <f t="shared" si="5"/>
        <v>7</v>
      </c>
      <c r="AM65" s="2">
        <f t="shared" si="6"/>
        <v>0</v>
      </c>
      <c r="AN65" s="2">
        <f t="shared" si="7"/>
        <v>11</v>
      </c>
    </row>
    <row r="66" spans="1:40" x14ac:dyDescent="0.25">
      <c r="A66" s="2" t="s">
        <v>196</v>
      </c>
      <c r="B66" s="2" t="s">
        <v>135</v>
      </c>
      <c r="C66" s="2" t="s">
        <v>42</v>
      </c>
      <c r="D66" s="2" t="s">
        <v>43</v>
      </c>
      <c r="E66" s="3" t="s">
        <v>59</v>
      </c>
      <c r="F66" s="3" t="s">
        <v>59</v>
      </c>
      <c r="G66" s="3" t="s">
        <v>47</v>
      </c>
      <c r="H66" s="2" t="s">
        <v>42</v>
      </c>
      <c r="I66" s="3" t="s">
        <v>60</v>
      </c>
      <c r="J66" s="3" t="s">
        <v>60</v>
      </c>
      <c r="K66" s="3" t="s">
        <v>60</v>
      </c>
      <c r="L66" s="3" t="s">
        <v>60</v>
      </c>
      <c r="M66" s="3" t="s">
        <v>60</v>
      </c>
      <c r="N66" s="3" t="s">
        <v>60</v>
      </c>
      <c r="O66" s="3" t="s">
        <v>60</v>
      </c>
      <c r="P66" s="3" t="s">
        <v>47</v>
      </c>
      <c r="Q66" s="2" t="s">
        <v>42</v>
      </c>
      <c r="R66" s="3" t="s">
        <v>47</v>
      </c>
      <c r="S66" s="3" t="s">
        <v>60</v>
      </c>
      <c r="T66" s="3" t="s">
        <v>60</v>
      </c>
      <c r="U66" s="3" t="s">
        <v>54</v>
      </c>
      <c r="V66" s="3" t="s">
        <v>60</v>
      </c>
      <c r="W66" s="3" t="s">
        <v>60</v>
      </c>
      <c r="X66" s="3" t="s">
        <v>60</v>
      </c>
      <c r="Y66" s="3" t="s">
        <v>60</v>
      </c>
      <c r="Z66" s="2" t="s">
        <v>50</v>
      </c>
      <c r="AA66" s="2"/>
      <c r="AB66" s="2"/>
      <c r="AC66" s="2"/>
      <c r="AD66" s="2"/>
      <c r="AE66" s="2"/>
      <c r="AF66" s="2"/>
      <c r="AG66" s="2"/>
      <c r="AH66" s="2"/>
      <c r="AI66" s="2" t="s">
        <v>42</v>
      </c>
      <c r="AJ66" s="3" t="s">
        <v>47</v>
      </c>
      <c r="AK66" s="3">
        <f t="shared" ref="AK66:AK97" si="8">I66+J66+K66+L66+M66+N66+O66+P66</f>
        <v>1</v>
      </c>
      <c r="AL66" s="3">
        <f t="shared" ref="AL66:AL97" si="9">R66+S66+T66+U66+V66+W66+X66</f>
        <v>3</v>
      </c>
      <c r="AM66" s="3">
        <f t="shared" ref="AM66:AM97" si="10">Y66+AA66+AB66+AC66+AD66+AE66+AF66+AG66+AH66+AJ66</f>
        <v>1</v>
      </c>
      <c r="AN66" s="3">
        <f t="shared" ref="AN66:AN97" si="11">I66+J66+K66+L66+M66+N66+O66+P66+R66+S66+T66+U66+V66+W66+X66+Y66+AA66+AB66+AC66+AD66+AE66+AF66+AG66+AH66+AJ66</f>
        <v>5</v>
      </c>
    </row>
    <row r="67" spans="1:40" x14ac:dyDescent="0.25">
      <c r="A67" s="2" t="s">
        <v>197</v>
      </c>
      <c r="B67" s="2" t="s">
        <v>198</v>
      </c>
      <c r="C67" s="2" t="s">
        <v>42</v>
      </c>
      <c r="D67" s="2" t="s">
        <v>43</v>
      </c>
      <c r="E67" s="3" t="s">
        <v>195</v>
      </c>
      <c r="F67" s="3" t="s">
        <v>195</v>
      </c>
      <c r="G67" s="3" t="s">
        <v>49</v>
      </c>
      <c r="H67" s="2" t="s">
        <v>42</v>
      </c>
      <c r="I67" s="3" t="s">
        <v>60</v>
      </c>
      <c r="J67" s="3" t="s">
        <v>60</v>
      </c>
      <c r="K67" s="3" t="s">
        <v>60</v>
      </c>
      <c r="L67" s="3" t="s">
        <v>47</v>
      </c>
      <c r="M67" s="3" t="s">
        <v>60</v>
      </c>
      <c r="N67" s="3" t="s">
        <v>49</v>
      </c>
      <c r="O67" s="3" t="s">
        <v>60</v>
      </c>
      <c r="P67" s="3" t="s">
        <v>60</v>
      </c>
      <c r="Q67" s="2" t="s">
        <v>42</v>
      </c>
      <c r="R67" s="3" t="s">
        <v>60</v>
      </c>
      <c r="S67" s="3" t="s">
        <v>60</v>
      </c>
      <c r="T67" s="3" t="s">
        <v>54</v>
      </c>
      <c r="U67" s="3" t="s">
        <v>60</v>
      </c>
      <c r="V67" s="3" t="s">
        <v>60</v>
      </c>
      <c r="W67" s="3" t="s">
        <v>62</v>
      </c>
      <c r="X67" s="3" t="s">
        <v>60</v>
      </c>
      <c r="Y67" s="3" t="s">
        <v>60</v>
      </c>
      <c r="Z67" s="2" t="s">
        <v>50</v>
      </c>
      <c r="AA67" s="2"/>
      <c r="AB67" s="2"/>
      <c r="AC67" s="2"/>
      <c r="AD67" s="2"/>
      <c r="AE67" s="2"/>
      <c r="AF67" s="2"/>
      <c r="AG67" s="2"/>
      <c r="AH67" s="2"/>
      <c r="AI67" s="2" t="s">
        <v>50</v>
      </c>
      <c r="AJ67" s="2"/>
      <c r="AK67" s="2">
        <f t="shared" si="8"/>
        <v>5</v>
      </c>
      <c r="AL67" s="2">
        <f t="shared" si="9"/>
        <v>13</v>
      </c>
      <c r="AM67" s="2">
        <f t="shared" si="10"/>
        <v>0</v>
      </c>
      <c r="AN67" s="2">
        <f t="shared" si="11"/>
        <v>18</v>
      </c>
    </row>
    <row r="68" spans="1:40" x14ac:dyDescent="0.25">
      <c r="A68" s="2" t="s">
        <v>199</v>
      </c>
      <c r="B68" s="2" t="s">
        <v>135</v>
      </c>
      <c r="C68" s="2" t="s">
        <v>42</v>
      </c>
      <c r="D68" s="2" t="s">
        <v>43</v>
      </c>
      <c r="E68" s="3" t="s">
        <v>53</v>
      </c>
      <c r="F68" s="3" t="s">
        <v>53</v>
      </c>
      <c r="G68" s="3" t="s">
        <v>46</v>
      </c>
      <c r="H68" s="2" t="s">
        <v>42</v>
      </c>
      <c r="I68" s="3" t="s">
        <v>47</v>
      </c>
      <c r="J68" s="3" t="s">
        <v>60</v>
      </c>
      <c r="K68" s="3" t="s">
        <v>60</v>
      </c>
      <c r="L68" s="3" t="s">
        <v>60</v>
      </c>
      <c r="M68" s="3" t="s">
        <v>60</v>
      </c>
      <c r="N68" s="3" t="s">
        <v>59</v>
      </c>
      <c r="O68" s="3" t="s">
        <v>60</v>
      </c>
      <c r="P68" s="3" t="s">
        <v>60</v>
      </c>
      <c r="Q68" s="2" t="s">
        <v>42</v>
      </c>
      <c r="R68" s="3" t="s">
        <v>60</v>
      </c>
      <c r="S68" s="3" t="s">
        <v>60</v>
      </c>
      <c r="T68" s="3" t="s">
        <v>60</v>
      </c>
      <c r="U68" s="3" t="s">
        <v>60</v>
      </c>
      <c r="V68" s="3" t="s">
        <v>60</v>
      </c>
      <c r="W68" s="3" t="s">
        <v>54</v>
      </c>
      <c r="X68" s="3" t="s">
        <v>60</v>
      </c>
      <c r="Y68" s="3" t="s">
        <v>47</v>
      </c>
      <c r="Z68" s="2" t="s">
        <v>50</v>
      </c>
      <c r="AA68" s="2"/>
      <c r="AB68" s="2"/>
      <c r="AC68" s="2"/>
      <c r="AD68" s="2"/>
      <c r="AE68" s="2"/>
      <c r="AF68" s="2"/>
      <c r="AG68" s="2"/>
      <c r="AH68" s="2"/>
      <c r="AI68" s="2" t="s">
        <v>42</v>
      </c>
      <c r="AJ68" s="3" t="s">
        <v>47</v>
      </c>
      <c r="AK68" s="3">
        <f t="shared" si="8"/>
        <v>6</v>
      </c>
      <c r="AL68" s="3">
        <f t="shared" si="9"/>
        <v>2</v>
      </c>
      <c r="AM68" s="3">
        <f t="shared" si="10"/>
        <v>2</v>
      </c>
      <c r="AN68" s="3">
        <f t="shared" si="11"/>
        <v>10</v>
      </c>
    </row>
    <row r="69" spans="1:40" x14ac:dyDescent="0.25">
      <c r="A69" s="2" t="s">
        <v>200</v>
      </c>
      <c r="B69" s="2" t="s">
        <v>201</v>
      </c>
      <c r="C69" s="2" t="s">
        <v>42</v>
      </c>
      <c r="D69" s="2" t="s">
        <v>43</v>
      </c>
      <c r="E69" s="3" t="s">
        <v>59</v>
      </c>
      <c r="F69" s="3" t="s">
        <v>59</v>
      </c>
      <c r="G69" s="3" t="s">
        <v>54</v>
      </c>
      <c r="H69" s="2" t="s">
        <v>42</v>
      </c>
      <c r="I69" s="3" t="s">
        <v>60</v>
      </c>
      <c r="J69" s="3" t="s">
        <v>60</v>
      </c>
      <c r="K69" s="3" t="s">
        <v>60</v>
      </c>
      <c r="L69" s="3" t="s">
        <v>60</v>
      </c>
      <c r="M69" s="3" t="s">
        <v>60</v>
      </c>
      <c r="N69" s="3" t="s">
        <v>47</v>
      </c>
      <c r="O69" s="3" t="s">
        <v>60</v>
      </c>
      <c r="P69" s="3" t="s">
        <v>60</v>
      </c>
      <c r="Q69" s="2" t="s">
        <v>42</v>
      </c>
      <c r="R69" s="3" t="s">
        <v>60</v>
      </c>
      <c r="S69" s="3" t="s">
        <v>60</v>
      </c>
      <c r="T69" s="3" t="s">
        <v>60</v>
      </c>
      <c r="U69" s="3" t="s">
        <v>60</v>
      </c>
      <c r="V69" s="3" t="s">
        <v>60</v>
      </c>
      <c r="W69" s="3" t="s">
        <v>47</v>
      </c>
      <c r="X69" s="3" t="s">
        <v>60</v>
      </c>
      <c r="Y69" s="3" t="s">
        <v>47</v>
      </c>
      <c r="Z69" s="2" t="s">
        <v>50</v>
      </c>
      <c r="AA69" s="2"/>
      <c r="AB69" s="2"/>
      <c r="AC69" s="2"/>
      <c r="AD69" s="2"/>
      <c r="AE69" s="2"/>
      <c r="AF69" s="2"/>
      <c r="AG69" s="2"/>
      <c r="AH69" s="2"/>
      <c r="AI69" s="2" t="s">
        <v>42</v>
      </c>
      <c r="AJ69" s="3" t="s">
        <v>47</v>
      </c>
      <c r="AK69" s="3">
        <f t="shared" si="8"/>
        <v>1</v>
      </c>
      <c r="AL69" s="3">
        <f t="shared" si="9"/>
        <v>1</v>
      </c>
      <c r="AM69" s="3">
        <f t="shared" si="10"/>
        <v>2</v>
      </c>
      <c r="AN69" s="3">
        <f t="shared" si="11"/>
        <v>4</v>
      </c>
    </row>
    <row r="70" spans="1:40" x14ac:dyDescent="0.25">
      <c r="A70" s="2" t="s">
        <v>202</v>
      </c>
      <c r="B70" s="2" t="s">
        <v>203</v>
      </c>
      <c r="C70" s="2" t="s">
        <v>42</v>
      </c>
      <c r="D70" s="2" t="s">
        <v>43</v>
      </c>
      <c r="E70" s="3" t="s">
        <v>48</v>
      </c>
      <c r="F70" s="3" t="s">
        <v>70</v>
      </c>
      <c r="G70" s="3" t="s">
        <v>47</v>
      </c>
      <c r="H70" s="2" t="s">
        <v>42</v>
      </c>
      <c r="I70" s="2"/>
      <c r="J70" s="2"/>
      <c r="K70" s="2"/>
      <c r="L70" s="2"/>
      <c r="M70" s="2"/>
      <c r="N70" s="3" t="s">
        <v>46</v>
      </c>
      <c r="O70" s="2"/>
      <c r="P70" s="2"/>
      <c r="Q70" s="2" t="s">
        <v>42</v>
      </c>
      <c r="R70" s="2"/>
      <c r="S70" s="2"/>
      <c r="T70" s="2"/>
      <c r="U70" s="3" t="s">
        <v>47</v>
      </c>
      <c r="V70" s="2"/>
      <c r="W70" s="3" t="s">
        <v>49</v>
      </c>
      <c r="X70" s="2"/>
      <c r="Y70" s="2"/>
      <c r="Z70" s="2" t="s">
        <v>50</v>
      </c>
      <c r="AA70" s="2"/>
      <c r="AB70" s="2"/>
      <c r="AC70" s="2"/>
      <c r="AD70" s="2"/>
      <c r="AE70" s="2"/>
      <c r="AF70" s="2"/>
      <c r="AG70" s="2"/>
      <c r="AH70" s="2"/>
      <c r="AI70" s="2" t="s">
        <v>50</v>
      </c>
      <c r="AJ70" s="2"/>
      <c r="AK70" s="2">
        <f t="shared" si="8"/>
        <v>3</v>
      </c>
      <c r="AL70" s="2">
        <f t="shared" si="9"/>
        <v>5</v>
      </c>
      <c r="AM70" s="2">
        <f t="shared" si="10"/>
        <v>0</v>
      </c>
      <c r="AN70" s="2">
        <f t="shared" si="11"/>
        <v>8</v>
      </c>
    </row>
    <row r="71" spans="1:40" x14ac:dyDescent="0.25">
      <c r="A71" s="2" t="s">
        <v>204</v>
      </c>
      <c r="B71" s="2" t="s">
        <v>205</v>
      </c>
      <c r="C71" s="2" t="s">
        <v>42</v>
      </c>
      <c r="D71" s="2" t="s">
        <v>43</v>
      </c>
      <c r="E71" s="3" t="s">
        <v>62</v>
      </c>
      <c r="F71" s="3" t="s">
        <v>48</v>
      </c>
      <c r="G71" s="3" t="s">
        <v>70</v>
      </c>
      <c r="H71" s="2" t="s">
        <v>42</v>
      </c>
      <c r="I71" s="3" t="s">
        <v>60</v>
      </c>
      <c r="J71" s="3" t="s">
        <v>60</v>
      </c>
      <c r="K71" s="3" t="s">
        <v>60</v>
      </c>
      <c r="L71" s="3" t="s">
        <v>60</v>
      </c>
      <c r="M71" s="3" t="s">
        <v>60</v>
      </c>
      <c r="N71" s="3" t="s">
        <v>54</v>
      </c>
      <c r="O71" s="3" t="s">
        <v>60</v>
      </c>
      <c r="P71" s="3" t="s">
        <v>60</v>
      </c>
      <c r="Q71" s="2" t="s">
        <v>42</v>
      </c>
      <c r="R71" s="3" t="s">
        <v>60</v>
      </c>
      <c r="S71" s="3" t="s">
        <v>60</v>
      </c>
      <c r="T71" s="3" t="s">
        <v>60</v>
      </c>
      <c r="U71" s="3" t="s">
        <v>60</v>
      </c>
      <c r="V71" s="3" t="s">
        <v>60</v>
      </c>
      <c r="W71" s="3" t="s">
        <v>47</v>
      </c>
      <c r="X71" s="3" t="s">
        <v>60</v>
      </c>
      <c r="Y71" s="3" t="s">
        <v>60</v>
      </c>
      <c r="Z71" s="2" t="s">
        <v>50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f t="shared" si="8"/>
        <v>2</v>
      </c>
      <c r="AL71" s="2">
        <f t="shared" si="9"/>
        <v>1</v>
      </c>
      <c r="AM71" s="2">
        <f t="shared" si="10"/>
        <v>0</v>
      </c>
      <c r="AN71" s="2">
        <f t="shared" si="11"/>
        <v>3</v>
      </c>
    </row>
    <row r="72" spans="1:40" x14ac:dyDescent="0.25">
      <c r="A72" s="2" t="s">
        <v>206</v>
      </c>
      <c r="B72" s="2" t="s">
        <v>207</v>
      </c>
      <c r="C72" s="2" t="s">
        <v>42</v>
      </c>
      <c r="D72" s="2" t="s">
        <v>43</v>
      </c>
      <c r="E72" s="3" t="s">
        <v>208</v>
      </c>
      <c r="F72" s="3" t="s">
        <v>48</v>
      </c>
      <c r="G72" s="3" t="s">
        <v>54</v>
      </c>
      <c r="H72" s="2" t="s">
        <v>42</v>
      </c>
      <c r="I72" s="3" t="s">
        <v>54</v>
      </c>
      <c r="J72" s="3" t="s">
        <v>60</v>
      </c>
      <c r="K72" s="3" t="s">
        <v>60</v>
      </c>
      <c r="L72" s="3" t="s">
        <v>60</v>
      </c>
      <c r="M72" s="3" t="s">
        <v>60</v>
      </c>
      <c r="N72" s="3" t="s">
        <v>54</v>
      </c>
      <c r="O72" s="3" t="s">
        <v>60</v>
      </c>
      <c r="P72" s="3" t="s">
        <v>60</v>
      </c>
      <c r="Q72" s="2" t="s">
        <v>42</v>
      </c>
      <c r="R72" s="3" t="s">
        <v>60</v>
      </c>
      <c r="S72" s="3" t="s">
        <v>60</v>
      </c>
      <c r="T72" s="3" t="s">
        <v>60</v>
      </c>
      <c r="U72" s="3" t="s">
        <v>47</v>
      </c>
      <c r="V72" s="3" t="s">
        <v>60</v>
      </c>
      <c r="W72" s="3" t="s">
        <v>49</v>
      </c>
      <c r="X72" s="3" t="s">
        <v>60</v>
      </c>
      <c r="Y72" s="3" t="s">
        <v>60</v>
      </c>
      <c r="Z72" s="2" t="s">
        <v>50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>
        <f t="shared" si="8"/>
        <v>4</v>
      </c>
      <c r="AL72" s="2">
        <f t="shared" si="9"/>
        <v>5</v>
      </c>
      <c r="AM72" s="2">
        <f t="shared" si="10"/>
        <v>0</v>
      </c>
      <c r="AN72" s="2">
        <f t="shared" si="11"/>
        <v>9</v>
      </c>
    </row>
    <row r="73" spans="1:40" x14ac:dyDescent="0.25">
      <c r="A73" s="2" t="s">
        <v>209</v>
      </c>
      <c r="B73" s="2" t="s">
        <v>210</v>
      </c>
      <c r="C73" s="2" t="s">
        <v>42</v>
      </c>
      <c r="D73" s="2" t="s">
        <v>43</v>
      </c>
      <c r="E73" s="3" t="s">
        <v>195</v>
      </c>
      <c r="F73" s="3" t="s">
        <v>128</v>
      </c>
      <c r="G73" s="3" t="s">
        <v>60</v>
      </c>
      <c r="H73" s="2" t="s">
        <v>42</v>
      </c>
      <c r="I73" s="3" t="s">
        <v>60</v>
      </c>
      <c r="J73" s="3" t="s">
        <v>60</v>
      </c>
      <c r="K73" s="3" t="s">
        <v>60</v>
      </c>
      <c r="L73" s="2"/>
      <c r="M73" s="3" t="s">
        <v>60</v>
      </c>
      <c r="N73" s="3" t="s">
        <v>54</v>
      </c>
      <c r="O73" s="3" t="s">
        <v>60</v>
      </c>
      <c r="P73" s="3" t="s">
        <v>60</v>
      </c>
      <c r="Q73" s="2" t="s">
        <v>42</v>
      </c>
      <c r="R73" s="3" t="s">
        <v>54</v>
      </c>
      <c r="S73" s="3" t="s">
        <v>60</v>
      </c>
      <c r="T73" s="3" t="s">
        <v>60</v>
      </c>
      <c r="U73" s="3" t="s">
        <v>49</v>
      </c>
      <c r="V73" s="3" t="s">
        <v>60</v>
      </c>
      <c r="W73" s="3" t="s">
        <v>61</v>
      </c>
      <c r="X73" s="3" t="s">
        <v>60</v>
      </c>
      <c r="Y73" s="3" t="s">
        <v>60</v>
      </c>
      <c r="Z73" s="2" t="s">
        <v>50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>
        <f t="shared" si="8"/>
        <v>2</v>
      </c>
      <c r="AL73" s="2">
        <f t="shared" si="9"/>
        <v>19</v>
      </c>
      <c r="AM73" s="2">
        <f t="shared" si="10"/>
        <v>0</v>
      </c>
      <c r="AN73" s="2">
        <f t="shared" si="11"/>
        <v>21</v>
      </c>
    </row>
    <row r="74" spans="1:40" x14ac:dyDescent="0.25">
      <c r="A74" s="2" t="s">
        <v>211</v>
      </c>
      <c r="B74" s="2" t="s">
        <v>212</v>
      </c>
      <c r="C74" s="2" t="s">
        <v>42</v>
      </c>
      <c r="D74" s="2" t="s">
        <v>43</v>
      </c>
      <c r="E74" s="3" t="s">
        <v>73</v>
      </c>
      <c r="F74" s="3" t="s">
        <v>73</v>
      </c>
      <c r="G74" s="3" t="s">
        <v>54</v>
      </c>
      <c r="H74" s="2" t="s">
        <v>42</v>
      </c>
      <c r="I74" s="3" t="s">
        <v>47</v>
      </c>
      <c r="J74" s="2"/>
      <c r="K74" s="2"/>
      <c r="L74" s="2"/>
      <c r="M74" s="2"/>
      <c r="N74" s="3" t="s">
        <v>54</v>
      </c>
      <c r="O74" s="2"/>
      <c r="P74" s="2"/>
      <c r="Q74" s="2" t="s">
        <v>42</v>
      </c>
      <c r="R74" s="2"/>
      <c r="S74" s="2"/>
      <c r="T74" s="2"/>
      <c r="U74" s="2"/>
      <c r="V74" s="2"/>
      <c r="W74" s="3" t="s">
        <v>49</v>
      </c>
      <c r="X74" s="2"/>
      <c r="Y74" s="2"/>
      <c r="Z74" s="2" t="s">
        <v>50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>
        <f t="shared" si="8"/>
        <v>3</v>
      </c>
      <c r="AL74" s="2">
        <f t="shared" si="9"/>
        <v>4</v>
      </c>
      <c r="AM74" s="2">
        <f t="shared" si="10"/>
        <v>0</v>
      </c>
      <c r="AN74" s="2">
        <f t="shared" si="11"/>
        <v>7</v>
      </c>
    </row>
    <row r="75" spans="1:40" x14ac:dyDescent="0.25">
      <c r="A75" s="2" t="s">
        <v>213</v>
      </c>
      <c r="B75" s="2" t="s">
        <v>214</v>
      </c>
      <c r="C75" s="2" t="s">
        <v>42</v>
      </c>
      <c r="D75" s="2" t="s">
        <v>43</v>
      </c>
      <c r="E75" s="3" t="s">
        <v>59</v>
      </c>
      <c r="F75" s="3" t="s">
        <v>59</v>
      </c>
      <c r="G75" s="3" t="s">
        <v>54</v>
      </c>
      <c r="H75" s="2" t="s">
        <v>42</v>
      </c>
      <c r="I75" s="2"/>
      <c r="J75" s="2"/>
      <c r="K75" s="2"/>
      <c r="L75" s="2"/>
      <c r="M75" s="2"/>
      <c r="N75" s="3" t="s">
        <v>47</v>
      </c>
      <c r="O75" s="2"/>
      <c r="P75" s="2"/>
      <c r="Q75" s="2" t="s">
        <v>42</v>
      </c>
      <c r="R75" s="2"/>
      <c r="S75" s="2"/>
      <c r="T75" s="2"/>
      <c r="U75" s="3" t="s">
        <v>47</v>
      </c>
      <c r="V75" s="2"/>
      <c r="W75" s="3" t="s">
        <v>46</v>
      </c>
      <c r="X75" s="2"/>
      <c r="Y75" s="2"/>
      <c r="Z75" s="2" t="s">
        <v>50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>
        <f t="shared" si="8"/>
        <v>1</v>
      </c>
      <c r="AL75" s="2">
        <f t="shared" si="9"/>
        <v>4</v>
      </c>
      <c r="AM75" s="2">
        <f t="shared" si="10"/>
        <v>0</v>
      </c>
      <c r="AN75" s="2">
        <f t="shared" si="11"/>
        <v>5</v>
      </c>
    </row>
    <row r="76" spans="1:40" x14ac:dyDescent="0.25">
      <c r="A76" s="2" t="s">
        <v>215</v>
      </c>
      <c r="B76" s="2" t="s">
        <v>216</v>
      </c>
      <c r="C76" s="2" t="s">
        <v>42</v>
      </c>
      <c r="D76" s="2" t="s">
        <v>43</v>
      </c>
      <c r="E76" s="3" t="s">
        <v>76</v>
      </c>
      <c r="F76" s="3" t="s">
        <v>76</v>
      </c>
      <c r="G76" s="3" t="s">
        <v>54</v>
      </c>
      <c r="H76" s="2" t="s">
        <v>42</v>
      </c>
      <c r="I76" s="3" t="s">
        <v>47</v>
      </c>
      <c r="J76" s="3" t="s">
        <v>60</v>
      </c>
      <c r="K76" s="3" t="s">
        <v>47</v>
      </c>
      <c r="L76" s="3" t="s">
        <v>47</v>
      </c>
      <c r="M76" s="3" t="s">
        <v>60</v>
      </c>
      <c r="N76" s="3" t="s">
        <v>96</v>
      </c>
      <c r="O76" s="3" t="s">
        <v>60</v>
      </c>
      <c r="P76" s="3" t="s">
        <v>60</v>
      </c>
      <c r="Q76" s="2" t="s">
        <v>42</v>
      </c>
      <c r="R76" s="3" t="s">
        <v>60</v>
      </c>
      <c r="S76" s="3" t="s">
        <v>60</v>
      </c>
      <c r="T76" s="3" t="s">
        <v>60</v>
      </c>
      <c r="U76" s="3" t="s">
        <v>60</v>
      </c>
      <c r="V76" s="3" t="s">
        <v>60</v>
      </c>
      <c r="W76" s="3" t="s">
        <v>54</v>
      </c>
      <c r="X76" s="3" t="s">
        <v>60</v>
      </c>
      <c r="Y76" s="3" t="s">
        <v>60</v>
      </c>
      <c r="Z76" s="2" t="s">
        <v>42</v>
      </c>
      <c r="AA76" s="3" t="s">
        <v>60</v>
      </c>
      <c r="AB76" s="3" t="s">
        <v>60</v>
      </c>
      <c r="AC76" s="3" t="s">
        <v>60</v>
      </c>
      <c r="AD76" s="3" t="s">
        <v>60</v>
      </c>
      <c r="AE76" s="3" t="s">
        <v>60</v>
      </c>
      <c r="AF76" s="3" t="s">
        <v>60</v>
      </c>
      <c r="AG76" s="3" t="s">
        <v>60</v>
      </c>
      <c r="AH76" s="3" t="s">
        <v>60</v>
      </c>
      <c r="AI76" s="2" t="s">
        <v>42</v>
      </c>
      <c r="AJ76" s="3" t="s">
        <v>46</v>
      </c>
      <c r="AK76" s="3">
        <f t="shared" si="8"/>
        <v>13</v>
      </c>
      <c r="AL76" s="3">
        <f t="shared" si="9"/>
        <v>2</v>
      </c>
      <c r="AM76" s="3">
        <f t="shared" si="10"/>
        <v>3</v>
      </c>
      <c r="AN76" s="3">
        <f t="shared" si="11"/>
        <v>18</v>
      </c>
    </row>
    <row r="77" spans="1:40" x14ac:dyDescent="0.25">
      <c r="A77" s="2" t="s">
        <v>217</v>
      </c>
      <c r="B77" s="2" t="s">
        <v>218</v>
      </c>
      <c r="C77" s="2" t="s">
        <v>42</v>
      </c>
      <c r="D77" s="2" t="s">
        <v>43</v>
      </c>
      <c r="E77" s="3" t="s">
        <v>61</v>
      </c>
      <c r="F77" s="3" t="s">
        <v>62</v>
      </c>
      <c r="G77" s="3" t="s">
        <v>46</v>
      </c>
      <c r="H77" s="2" t="s">
        <v>42</v>
      </c>
      <c r="I77" s="3" t="s">
        <v>60</v>
      </c>
      <c r="J77" s="3" t="s">
        <v>47</v>
      </c>
      <c r="K77" s="3" t="s">
        <v>60</v>
      </c>
      <c r="L77" s="3" t="s">
        <v>60</v>
      </c>
      <c r="M77" s="3" t="s">
        <v>60</v>
      </c>
      <c r="N77" s="3" t="s">
        <v>59</v>
      </c>
      <c r="O77" s="3" t="s">
        <v>47</v>
      </c>
      <c r="P77" s="3" t="s">
        <v>60</v>
      </c>
      <c r="Q77" s="2" t="s">
        <v>42</v>
      </c>
      <c r="R77" s="3" t="s">
        <v>60</v>
      </c>
      <c r="S77" s="3" t="s">
        <v>60</v>
      </c>
      <c r="T77" s="3" t="s">
        <v>60</v>
      </c>
      <c r="U77" s="3" t="s">
        <v>47</v>
      </c>
      <c r="V77" s="3" t="s">
        <v>60</v>
      </c>
      <c r="W77" s="3" t="s">
        <v>54</v>
      </c>
      <c r="X77" s="3" t="s">
        <v>60</v>
      </c>
      <c r="Y77" s="3" t="s">
        <v>60</v>
      </c>
      <c r="Z77" s="2" t="s">
        <v>50</v>
      </c>
      <c r="AA77" s="2"/>
      <c r="AB77" s="2"/>
      <c r="AC77" s="2"/>
      <c r="AD77" s="2"/>
      <c r="AE77" s="2"/>
      <c r="AF77" s="2"/>
      <c r="AG77" s="2"/>
      <c r="AH77" s="2"/>
      <c r="AI77" s="2" t="s">
        <v>50</v>
      </c>
      <c r="AJ77" s="2"/>
      <c r="AK77" s="2">
        <f t="shared" si="8"/>
        <v>7</v>
      </c>
      <c r="AL77" s="2">
        <f t="shared" si="9"/>
        <v>3</v>
      </c>
      <c r="AM77" s="2">
        <f t="shared" si="10"/>
        <v>0</v>
      </c>
      <c r="AN77" s="2">
        <f t="shared" si="11"/>
        <v>10</v>
      </c>
    </row>
    <row r="78" spans="1:40" x14ac:dyDescent="0.25">
      <c r="A78" s="2" t="s">
        <v>219</v>
      </c>
      <c r="B78" s="2" t="s">
        <v>220</v>
      </c>
      <c r="C78" s="2" t="s">
        <v>42</v>
      </c>
      <c r="D78" s="2" t="s">
        <v>43</v>
      </c>
      <c r="E78" s="3" t="s">
        <v>221</v>
      </c>
      <c r="F78" s="3" t="s">
        <v>222</v>
      </c>
      <c r="G78" s="3" t="s">
        <v>46</v>
      </c>
      <c r="H78" s="2" t="s">
        <v>42</v>
      </c>
      <c r="I78" s="3" t="s">
        <v>54</v>
      </c>
      <c r="J78" s="3" t="s">
        <v>47</v>
      </c>
      <c r="K78" s="3" t="s">
        <v>60</v>
      </c>
      <c r="L78" s="3" t="s">
        <v>53</v>
      </c>
      <c r="M78" s="3" t="s">
        <v>60</v>
      </c>
      <c r="N78" s="3" t="s">
        <v>62</v>
      </c>
      <c r="O78" s="3" t="s">
        <v>47</v>
      </c>
      <c r="P78" s="3" t="s">
        <v>47</v>
      </c>
      <c r="Q78" s="2" t="s">
        <v>42</v>
      </c>
      <c r="R78" s="3" t="s">
        <v>47</v>
      </c>
      <c r="S78" s="3" t="s">
        <v>60</v>
      </c>
      <c r="T78" s="2"/>
      <c r="U78" s="3" t="s">
        <v>47</v>
      </c>
      <c r="V78" s="3" t="s">
        <v>60</v>
      </c>
      <c r="W78" s="3" t="s">
        <v>73</v>
      </c>
      <c r="X78" s="3" t="s">
        <v>60</v>
      </c>
      <c r="Y78" s="3" t="s">
        <v>60</v>
      </c>
      <c r="Z78" s="2" t="s">
        <v>50</v>
      </c>
      <c r="AA78" s="2"/>
      <c r="AB78" s="2"/>
      <c r="AC78" s="2"/>
      <c r="AD78" s="2"/>
      <c r="AE78" s="2"/>
      <c r="AF78" s="2"/>
      <c r="AG78" s="2"/>
      <c r="AH78" s="2"/>
      <c r="AI78" s="2" t="s">
        <v>42</v>
      </c>
      <c r="AJ78" s="3" t="s">
        <v>48</v>
      </c>
      <c r="AK78" s="3">
        <f t="shared" si="8"/>
        <v>28</v>
      </c>
      <c r="AL78" s="3">
        <f t="shared" si="9"/>
        <v>9</v>
      </c>
      <c r="AM78" s="3">
        <f t="shared" si="10"/>
        <v>9</v>
      </c>
      <c r="AN78" s="3">
        <f t="shared" si="11"/>
        <v>46</v>
      </c>
    </row>
    <row r="79" spans="1:40" x14ac:dyDescent="0.25">
      <c r="A79" s="2" t="s">
        <v>223</v>
      </c>
      <c r="B79" s="2" t="s">
        <v>224</v>
      </c>
      <c r="C79" s="2" t="s">
        <v>42</v>
      </c>
      <c r="D79" s="2" t="s">
        <v>43</v>
      </c>
      <c r="E79" s="3" t="s">
        <v>96</v>
      </c>
      <c r="F79" s="3" t="s">
        <v>96</v>
      </c>
      <c r="G79" s="3" t="s">
        <v>47</v>
      </c>
      <c r="H79" s="2" t="s">
        <v>42</v>
      </c>
      <c r="I79" s="3" t="s">
        <v>60</v>
      </c>
      <c r="J79" s="3" t="s">
        <v>60</v>
      </c>
      <c r="K79" s="3" t="s">
        <v>60</v>
      </c>
      <c r="L79" s="3" t="s">
        <v>60</v>
      </c>
      <c r="M79" s="3" t="s">
        <v>60</v>
      </c>
      <c r="N79" s="3" t="s">
        <v>54</v>
      </c>
      <c r="O79" s="2"/>
      <c r="P79" s="2"/>
      <c r="Q79" s="2" t="s">
        <v>42</v>
      </c>
      <c r="R79" s="3" t="s">
        <v>60</v>
      </c>
      <c r="S79" s="3" t="s">
        <v>60</v>
      </c>
      <c r="T79" s="3" t="s">
        <v>60</v>
      </c>
      <c r="U79" s="3" t="s">
        <v>60</v>
      </c>
      <c r="V79" s="3" t="s">
        <v>60</v>
      </c>
      <c r="W79" s="3" t="s">
        <v>73</v>
      </c>
      <c r="X79" s="2"/>
      <c r="Y79" s="3" t="s">
        <v>47</v>
      </c>
      <c r="Z79" s="2" t="s">
        <v>50</v>
      </c>
      <c r="AA79" s="2"/>
      <c r="AB79" s="2"/>
      <c r="AC79" s="2"/>
      <c r="AD79" s="2"/>
      <c r="AE79" s="2"/>
      <c r="AF79" s="2"/>
      <c r="AG79" s="2"/>
      <c r="AH79" s="2"/>
      <c r="AI79" s="2" t="s">
        <v>42</v>
      </c>
      <c r="AJ79" s="3" t="s">
        <v>47</v>
      </c>
      <c r="AK79" s="3">
        <f t="shared" si="8"/>
        <v>2</v>
      </c>
      <c r="AL79" s="3">
        <f t="shared" si="9"/>
        <v>7</v>
      </c>
      <c r="AM79" s="3">
        <f t="shared" si="10"/>
        <v>2</v>
      </c>
      <c r="AN79" s="3">
        <f t="shared" si="11"/>
        <v>11</v>
      </c>
    </row>
    <row r="80" spans="1:40" x14ac:dyDescent="0.25">
      <c r="A80" s="2" t="s">
        <v>225</v>
      </c>
      <c r="B80" s="2" t="s">
        <v>226</v>
      </c>
      <c r="C80" s="2" t="s">
        <v>42</v>
      </c>
      <c r="D80" s="2" t="s">
        <v>43</v>
      </c>
      <c r="E80" s="3" t="s">
        <v>150</v>
      </c>
      <c r="F80" s="3" t="s">
        <v>53</v>
      </c>
      <c r="G80" s="3" t="s">
        <v>54</v>
      </c>
      <c r="H80" s="2" t="s">
        <v>42</v>
      </c>
      <c r="I80" s="2"/>
      <c r="J80" s="2"/>
      <c r="K80" s="2"/>
      <c r="L80" s="2"/>
      <c r="M80" s="2"/>
      <c r="N80" s="3" t="s">
        <v>59</v>
      </c>
      <c r="O80" s="2"/>
      <c r="P80" s="2"/>
      <c r="Q80" s="2" t="s">
        <v>42</v>
      </c>
      <c r="R80" s="2"/>
      <c r="S80" s="2"/>
      <c r="T80" s="2"/>
      <c r="U80" s="2"/>
      <c r="V80" s="2"/>
      <c r="W80" s="3" t="s">
        <v>73</v>
      </c>
      <c r="X80" s="2"/>
      <c r="Y80" s="2"/>
      <c r="Z80" s="2" t="s">
        <v>50</v>
      </c>
      <c r="AA80" s="2"/>
      <c r="AB80" s="2"/>
      <c r="AC80" s="2"/>
      <c r="AD80" s="2"/>
      <c r="AE80" s="2"/>
      <c r="AF80" s="2"/>
      <c r="AG80" s="2"/>
      <c r="AH80" s="2"/>
      <c r="AI80" s="2" t="s">
        <v>50</v>
      </c>
      <c r="AJ80" s="2"/>
      <c r="AK80" s="2">
        <f t="shared" si="8"/>
        <v>5</v>
      </c>
      <c r="AL80" s="2">
        <f t="shared" si="9"/>
        <v>7</v>
      </c>
      <c r="AM80" s="2">
        <f t="shared" si="10"/>
        <v>0</v>
      </c>
      <c r="AN80" s="2">
        <f t="shared" si="11"/>
        <v>12</v>
      </c>
    </row>
    <row r="81" spans="1:40" x14ac:dyDescent="0.25">
      <c r="A81" s="2" t="s">
        <v>227</v>
      </c>
      <c r="B81" s="2" t="s">
        <v>228</v>
      </c>
      <c r="C81" s="2" t="s">
        <v>42</v>
      </c>
      <c r="D81" s="2" t="s">
        <v>43</v>
      </c>
      <c r="E81" s="3" t="s">
        <v>83</v>
      </c>
      <c r="F81" s="3" t="s">
        <v>83</v>
      </c>
      <c r="G81" s="3" t="s">
        <v>54</v>
      </c>
      <c r="H81" s="2" t="s">
        <v>42</v>
      </c>
      <c r="I81" s="3" t="s">
        <v>47</v>
      </c>
      <c r="J81" s="2"/>
      <c r="K81" s="2"/>
      <c r="L81" s="2"/>
      <c r="M81" s="2"/>
      <c r="N81" s="3" t="s">
        <v>54</v>
      </c>
      <c r="O81" s="2"/>
      <c r="P81" s="2"/>
      <c r="Q81" s="2" t="s">
        <v>42</v>
      </c>
      <c r="R81" s="2"/>
      <c r="S81" s="2"/>
      <c r="T81" s="2"/>
      <c r="U81" s="3" t="s">
        <v>47</v>
      </c>
      <c r="V81" s="2"/>
      <c r="W81" s="3" t="s">
        <v>54</v>
      </c>
      <c r="X81" s="2"/>
      <c r="Y81" s="2"/>
      <c r="Z81" s="2" t="s">
        <v>50</v>
      </c>
      <c r="AA81" s="2"/>
      <c r="AB81" s="2"/>
      <c r="AC81" s="2"/>
      <c r="AD81" s="2"/>
      <c r="AE81" s="2"/>
      <c r="AF81" s="2"/>
      <c r="AG81" s="2"/>
      <c r="AH81" s="2"/>
      <c r="AI81" s="2" t="s">
        <v>50</v>
      </c>
      <c r="AJ81" s="2"/>
      <c r="AK81" s="2">
        <f t="shared" si="8"/>
        <v>3</v>
      </c>
      <c r="AL81" s="2">
        <f t="shared" si="9"/>
        <v>3</v>
      </c>
      <c r="AM81" s="2">
        <f t="shared" si="10"/>
        <v>0</v>
      </c>
      <c r="AN81" s="2">
        <f t="shared" si="11"/>
        <v>6</v>
      </c>
    </row>
    <row r="82" spans="1:40" x14ac:dyDescent="0.25">
      <c r="A82" s="2" t="s">
        <v>229</v>
      </c>
      <c r="B82" s="2" t="s">
        <v>230</v>
      </c>
      <c r="C82" s="2" t="s">
        <v>42</v>
      </c>
      <c r="D82" s="2" t="s">
        <v>43</v>
      </c>
      <c r="E82" s="3" t="s">
        <v>231</v>
      </c>
      <c r="F82" s="3" t="s">
        <v>232</v>
      </c>
      <c r="G82" s="3" t="s">
        <v>47</v>
      </c>
      <c r="H82" s="2" t="s">
        <v>42</v>
      </c>
      <c r="I82" s="3" t="s">
        <v>60</v>
      </c>
      <c r="J82" s="3" t="s">
        <v>60</v>
      </c>
      <c r="K82" s="3" t="s">
        <v>47</v>
      </c>
      <c r="L82" s="3" t="s">
        <v>60</v>
      </c>
      <c r="M82" s="3" t="s">
        <v>60</v>
      </c>
      <c r="N82" s="3" t="s">
        <v>59</v>
      </c>
      <c r="O82" s="3" t="s">
        <v>60</v>
      </c>
      <c r="P82" s="3" t="s">
        <v>46</v>
      </c>
      <c r="Q82" s="2" t="s">
        <v>42</v>
      </c>
      <c r="R82" s="3" t="s">
        <v>60</v>
      </c>
      <c r="S82" s="3" t="s">
        <v>54</v>
      </c>
      <c r="T82" s="3" t="s">
        <v>60</v>
      </c>
      <c r="U82" s="3" t="s">
        <v>47</v>
      </c>
      <c r="V82" s="3" t="s">
        <v>60</v>
      </c>
      <c r="W82" s="3" t="s">
        <v>61</v>
      </c>
      <c r="X82" s="3" t="s">
        <v>60</v>
      </c>
      <c r="Y82" s="3" t="s">
        <v>47</v>
      </c>
      <c r="Z82" s="2" t="s">
        <v>50</v>
      </c>
      <c r="AA82" s="2"/>
      <c r="AB82" s="2"/>
      <c r="AC82" s="2"/>
      <c r="AD82" s="2"/>
      <c r="AE82" s="2"/>
      <c r="AF82" s="2"/>
      <c r="AG82" s="2"/>
      <c r="AH82" s="2"/>
      <c r="AI82" s="2" t="s">
        <v>42</v>
      </c>
      <c r="AJ82" s="3" t="s">
        <v>54</v>
      </c>
      <c r="AK82" s="3">
        <f t="shared" si="8"/>
        <v>9</v>
      </c>
      <c r="AL82" s="3">
        <f t="shared" si="9"/>
        <v>16</v>
      </c>
      <c r="AM82" s="3">
        <f t="shared" si="10"/>
        <v>3</v>
      </c>
      <c r="AN82" s="3">
        <f t="shared" si="11"/>
        <v>28</v>
      </c>
    </row>
    <row r="83" spans="1:40" x14ac:dyDescent="0.25">
      <c r="A83" s="2" t="s">
        <v>137</v>
      </c>
      <c r="B83" s="2" t="s">
        <v>233</v>
      </c>
      <c r="C83" s="2" t="s">
        <v>42</v>
      </c>
      <c r="D83" s="2" t="s">
        <v>43</v>
      </c>
      <c r="E83" s="3" t="s">
        <v>153</v>
      </c>
      <c r="F83" s="3" t="s">
        <v>153</v>
      </c>
      <c r="G83" s="3" t="s">
        <v>54</v>
      </c>
      <c r="H83" s="2" t="s">
        <v>42</v>
      </c>
      <c r="I83" s="3" t="s">
        <v>47</v>
      </c>
      <c r="J83" s="3" t="s">
        <v>47</v>
      </c>
      <c r="K83" s="2"/>
      <c r="L83" s="3" t="s">
        <v>73</v>
      </c>
      <c r="M83" s="2"/>
      <c r="N83" s="2"/>
      <c r="O83" s="3" t="s">
        <v>47</v>
      </c>
      <c r="P83" s="2"/>
      <c r="Q83" s="2" t="s">
        <v>42</v>
      </c>
      <c r="R83" s="2"/>
      <c r="S83" s="3" t="s">
        <v>47</v>
      </c>
      <c r="T83" s="2"/>
      <c r="U83" s="3" t="s">
        <v>83</v>
      </c>
      <c r="V83" s="2"/>
      <c r="W83" s="2"/>
      <c r="X83" s="3" t="s">
        <v>47</v>
      </c>
      <c r="Y83" s="2"/>
      <c r="Z83" s="2" t="s">
        <v>50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>
        <f t="shared" si="8"/>
        <v>10</v>
      </c>
      <c r="AL83" s="2">
        <f t="shared" si="9"/>
        <v>8</v>
      </c>
      <c r="AM83" s="2">
        <f t="shared" si="10"/>
        <v>0</v>
      </c>
      <c r="AN83" s="2">
        <f t="shared" si="11"/>
        <v>18</v>
      </c>
    </row>
    <row r="84" spans="1:40" x14ac:dyDescent="0.25">
      <c r="A84" s="2" t="s">
        <v>234</v>
      </c>
      <c r="B84" s="2" t="s">
        <v>235</v>
      </c>
      <c r="C84" s="2" t="s">
        <v>42</v>
      </c>
      <c r="D84" s="2" t="s">
        <v>43</v>
      </c>
      <c r="E84" s="3" t="s">
        <v>61</v>
      </c>
      <c r="F84" s="3" t="s">
        <v>96</v>
      </c>
      <c r="G84" s="3" t="s">
        <v>60</v>
      </c>
      <c r="H84" s="2" t="s">
        <v>42</v>
      </c>
      <c r="I84" s="3" t="s">
        <v>60</v>
      </c>
      <c r="J84" s="3" t="s">
        <v>47</v>
      </c>
      <c r="K84" s="3" t="s">
        <v>60</v>
      </c>
      <c r="L84" s="3" t="s">
        <v>60</v>
      </c>
      <c r="M84" s="3" t="s">
        <v>60</v>
      </c>
      <c r="N84" s="3" t="s">
        <v>54</v>
      </c>
      <c r="O84" s="3" t="s">
        <v>60</v>
      </c>
      <c r="P84" s="3" t="s">
        <v>60</v>
      </c>
      <c r="Q84" s="2" t="s">
        <v>42</v>
      </c>
      <c r="R84" s="3" t="s">
        <v>60</v>
      </c>
      <c r="S84" s="3" t="s">
        <v>60</v>
      </c>
      <c r="T84" s="3" t="s">
        <v>47</v>
      </c>
      <c r="U84" s="3" t="s">
        <v>60</v>
      </c>
      <c r="V84" s="3" t="s">
        <v>60</v>
      </c>
      <c r="W84" s="3" t="s">
        <v>48</v>
      </c>
      <c r="X84" s="3" t="s">
        <v>60</v>
      </c>
      <c r="Y84" s="3" t="s">
        <v>60</v>
      </c>
      <c r="Z84" s="2" t="s">
        <v>50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>
        <f t="shared" si="8"/>
        <v>3</v>
      </c>
      <c r="AL84" s="2">
        <f t="shared" si="9"/>
        <v>10</v>
      </c>
      <c r="AM84" s="2">
        <f t="shared" si="10"/>
        <v>0</v>
      </c>
      <c r="AN84" s="2">
        <f t="shared" si="11"/>
        <v>13</v>
      </c>
    </row>
    <row r="85" spans="1:40" x14ac:dyDescent="0.25">
      <c r="A85" s="2" t="s">
        <v>236</v>
      </c>
      <c r="B85" s="2" t="s">
        <v>237</v>
      </c>
      <c r="C85" s="2" t="s">
        <v>42</v>
      </c>
      <c r="D85" s="2" t="s">
        <v>43</v>
      </c>
      <c r="E85" s="3" t="s">
        <v>238</v>
      </c>
      <c r="F85" s="3" t="s">
        <v>232</v>
      </c>
      <c r="G85" s="3" t="s">
        <v>46</v>
      </c>
      <c r="H85" s="2" t="s">
        <v>42</v>
      </c>
      <c r="I85" s="3" t="s">
        <v>60</v>
      </c>
      <c r="J85" s="3" t="s">
        <v>60</v>
      </c>
      <c r="K85" s="3" t="s">
        <v>46</v>
      </c>
      <c r="L85" s="3" t="s">
        <v>54</v>
      </c>
      <c r="M85" s="3" t="s">
        <v>60</v>
      </c>
      <c r="N85" s="3" t="s">
        <v>46</v>
      </c>
      <c r="O85" s="3" t="s">
        <v>60</v>
      </c>
      <c r="P85" s="3" t="s">
        <v>60</v>
      </c>
      <c r="Q85" s="2" t="s">
        <v>42</v>
      </c>
      <c r="R85" s="3" t="s">
        <v>47</v>
      </c>
      <c r="S85" s="3" t="s">
        <v>60</v>
      </c>
      <c r="T85" s="3" t="s">
        <v>49</v>
      </c>
      <c r="U85" s="3" t="s">
        <v>47</v>
      </c>
      <c r="V85" s="3" t="s">
        <v>60</v>
      </c>
      <c r="W85" s="3" t="s">
        <v>61</v>
      </c>
      <c r="X85" s="3" t="s">
        <v>60</v>
      </c>
      <c r="Y85" s="3" t="s">
        <v>60</v>
      </c>
      <c r="Z85" s="2" t="s">
        <v>50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>
        <f t="shared" si="8"/>
        <v>8</v>
      </c>
      <c r="AL85" s="2">
        <f t="shared" si="9"/>
        <v>19</v>
      </c>
      <c r="AM85" s="2">
        <f t="shared" si="10"/>
        <v>0</v>
      </c>
      <c r="AN85" s="2">
        <f t="shared" si="11"/>
        <v>27</v>
      </c>
    </row>
    <row r="86" spans="1:40" x14ac:dyDescent="0.25">
      <c r="A86" s="2" t="s">
        <v>239</v>
      </c>
      <c r="B86" s="2" t="s">
        <v>240</v>
      </c>
      <c r="C86" s="2" t="s">
        <v>42</v>
      </c>
      <c r="D86" s="2" t="s">
        <v>43</v>
      </c>
      <c r="E86" s="3" t="s">
        <v>153</v>
      </c>
      <c r="F86" s="3" t="s">
        <v>53</v>
      </c>
      <c r="G86" s="3" t="s">
        <v>46</v>
      </c>
      <c r="H86" s="2" t="s">
        <v>42</v>
      </c>
      <c r="I86" s="3" t="s">
        <v>60</v>
      </c>
      <c r="J86" s="3" t="s">
        <v>60</v>
      </c>
      <c r="K86" s="3" t="s">
        <v>47</v>
      </c>
      <c r="L86" s="3" t="s">
        <v>54</v>
      </c>
      <c r="M86" s="3" t="s">
        <v>60</v>
      </c>
      <c r="N86" s="3" t="s">
        <v>59</v>
      </c>
      <c r="O86" s="3" t="s">
        <v>60</v>
      </c>
      <c r="P86" s="3" t="s">
        <v>60</v>
      </c>
      <c r="Q86" s="2" t="s">
        <v>42</v>
      </c>
      <c r="R86" s="3" t="s">
        <v>60</v>
      </c>
      <c r="S86" s="3" t="s">
        <v>60</v>
      </c>
      <c r="T86" s="3" t="s">
        <v>60</v>
      </c>
      <c r="U86" s="3" t="s">
        <v>60</v>
      </c>
      <c r="V86" s="3" t="s">
        <v>60</v>
      </c>
      <c r="W86" s="3" t="s">
        <v>46</v>
      </c>
      <c r="X86" s="3" t="s">
        <v>60</v>
      </c>
      <c r="Y86" s="3" t="s">
        <v>47</v>
      </c>
      <c r="Z86" s="2" t="s">
        <v>50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>
        <f t="shared" si="8"/>
        <v>8</v>
      </c>
      <c r="AL86" s="2">
        <f t="shared" si="9"/>
        <v>3</v>
      </c>
      <c r="AM86" s="2">
        <f t="shared" si="10"/>
        <v>1</v>
      </c>
      <c r="AN86" s="2">
        <f t="shared" si="11"/>
        <v>12</v>
      </c>
    </row>
    <row r="87" spans="1:40" x14ac:dyDescent="0.25">
      <c r="A87" s="2" t="s">
        <v>241</v>
      </c>
      <c r="B87" s="2" t="s">
        <v>242</v>
      </c>
      <c r="C87" s="2" t="s">
        <v>42</v>
      </c>
      <c r="D87" s="2" t="s">
        <v>43</v>
      </c>
      <c r="E87" s="3" t="s">
        <v>117</v>
      </c>
      <c r="F87" s="3" t="s">
        <v>117</v>
      </c>
      <c r="G87" s="3" t="s">
        <v>46</v>
      </c>
      <c r="H87" s="2" t="s">
        <v>42</v>
      </c>
      <c r="I87" s="2"/>
      <c r="J87" s="2"/>
      <c r="K87" s="2"/>
      <c r="L87" s="2"/>
      <c r="M87" s="2"/>
      <c r="N87" s="3" t="s">
        <v>96</v>
      </c>
      <c r="O87" s="2"/>
      <c r="P87" s="2"/>
      <c r="Q87" s="2" t="s">
        <v>42</v>
      </c>
      <c r="R87" s="2"/>
      <c r="S87" s="2"/>
      <c r="T87" s="2"/>
      <c r="U87" s="3" t="s">
        <v>47</v>
      </c>
      <c r="V87" s="2"/>
      <c r="W87" s="3" t="s">
        <v>47</v>
      </c>
      <c r="X87" s="2"/>
      <c r="Y87" s="3" t="s">
        <v>62</v>
      </c>
      <c r="Z87" s="2" t="s">
        <v>50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>
        <f t="shared" si="8"/>
        <v>10</v>
      </c>
      <c r="AL87" s="2">
        <f t="shared" si="9"/>
        <v>2</v>
      </c>
      <c r="AM87" s="2">
        <f t="shared" si="10"/>
        <v>11</v>
      </c>
      <c r="AN87" s="2">
        <f t="shared" si="11"/>
        <v>23</v>
      </c>
    </row>
    <row r="88" spans="1:40" x14ac:dyDescent="0.25">
      <c r="A88" s="2" t="s">
        <v>243</v>
      </c>
      <c r="B88" s="2" t="s">
        <v>244</v>
      </c>
      <c r="C88" s="2" t="s">
        <v>42</v>
      </c>
      <c r="D88" s="2" t="s">
        <v>43</v>
      </c>
      <c r="E88" s="3" t="s">
        <v>123</v>
      </c>
      <c r="F88" s="3" t="s">
        <v>96</v>
      </c>
      <c r="G88" s="3" t="s">
        <v>60</v>
      </c>
      <c r="H88" s="2" t="s">
        <v>42</v>
      </c>
      <c r="I88" s="3" t="s">
        <v>60</v>
      </c>
      <c r="J88" s="3" t="s">
        <v>60</v>
      </c>
      <c r="K88" s="3" t="s">
        <v>47</v>
      </c>
      <c r="L88" s="3" t="s">
        <v>60</v>
      </c>
      <c r="M88" s="3" t="s">
        <v>60</v>
      </c>
      <c r="N88" s="3" t="s">
        <v>47</v>
      </c>
      <c r="O88" s="3" t="s">
        <v>47</v>
      </c>
      <c r="P88" s="3" t="s">
        <v>60</v>
      </c>
      <c r="Q88" s="2" t="s">
        <v>42</v>
      </c>
      <c r="R88" s="3" t="s">
        <v>46</v>
      </c>
      <c r="S88" s="3" t="s">
        <v>60</v>
      </c>
      <c r="T88" s="3" t="s">
        <v>47</v>
      </c>
      <c r="U88" s="3" t="s">
        <v>60</v>
      </c>
      <c r="V88" s="3" t="s">
        <v>60</v>
      </c>
      <c r="W88" s="3" t="s">
        <v>83</v>
      </c>
      <c r="X88" s="3" t="s">
        <v>60</v>
      </c>
      <c r="Y88" s="3" t="s">
        <v>60</v>
      </c>
      <c r="Z88" s="2" t="s">
        <v>50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>
        <f t="shared" si="8"/>
        <v>3</v>
      </c>
      <c r="AL88" s="2">
        <f t="shared" si="9"/>
        <v>10</v>
      </c>
      <c r="AM88" s="2">
        <f t="shared" si="10"/>
        <v>0</v>
      </c>
      <c r="AN88" s="2">
        <f t="shared" si="11"/>
        <v>13</v>
      </c>
    </row>
    <row r="89" spans="1:40" x14ac:dyDescent="0.25">
      <c r="A89" s="2" t="s">
        <v>213</v>
      </c>
      <c r="B89" s="2" t="s">
        <v>245</v>
      </c>
      <c r="C89" s="2" t="s">
        <v>42</v>
      </c>
      <c r="D89" s="2" t="s">
        <v>43</v>
      </c>
      <c r="E89" s="3" t="s">
        <v>59</v>
      </c>
      <c r="F89" s="3" t="s">
        <v>59</v>
      </c>
      <c r="G89" s="3" t="s">
        <v>54</v>
      </c>
      <c r="H89" s="2" t="s">
        <v>42</v>
      </c>
      <c r="I89" s="3" t="s">
        <v>60</v>
      </c>
      <c r="J89" s="3" t="s">
        <v>60</v>
      </c>
      <c r="K89" s="3" t="s">
        <v>60</v>
      </c>
      <c r="L89" s="3" t="s">
        <v>47</v>
      </c>
      <c r="M89" s="3" t="s">
        <v>60</v>
      </c>
      <c r="N89" s="3" t="s">
        <v>47</v>
      </c>
      <c r="O89" s="3" t="s">
        <v>60</v>
      </c>
      <c r="P89" s="3" t="s">
        <v>60</v>
      </c>
      <c r="Q89" s="2" t="s">
        <v>42</v>
      </c>
      <c r="R89" s="3" t="s">
        <v>60</v>
      </c>
      <c r="S89" s="3" t="s">
        <v>60</v>
      </c>
      <c r="T89" s="3" t="s">
        <v>60</v>
      </c>
      <c r="U89" s="3" t="s">
        <v>47</v>
      </c>
      <c r="V89" s="3" t="s">
        <v>60</v>
      </c>
      <c r="W89" s="3" t="s">
        <v>46</v>
      </c>
      <c r="X89" s="3" t="s">
        <v>60</v>
      </c>
      <c r="Y89" s="3" t="s">
        <v>60</v>
      </c>
      <c r="Z89" s="2" t="s">
        <v>50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>
        <f t="shared" si="8"/>
        <v>2</v>
      </c>
      <c r="AL89" s="2">
        <f t="shared" si="9"/>
        <v>4</v>
      </c>
      <c r="AM89" s="2">
        <f t="shared" si="10"/>
        <v>0</v>
      </c>
      <c r="AN89" s="2">
        <f t="shared" si="11"/>
        <v>6</v>
      </c>
    </row>
    <row r="90" spans="1:40" x14ac:dyDescent="0.25">
      <c r="A90" s="2" t="s">
        <v>246</v>
      </c>
      <c r="B90" s="2" t="s">
        <v>247</v>
      </c>
      <c r="C90" s="2" t="s">
        <v>42</v>
      </c>
      <c r="D90" s="2" t="s">
        <v>43</v>
      </c>
      <c r="E90" s="3" t="s">
        <v>48</v>
      </c>
      <c r="F90" s="3" t="s">
        <v>48</v>
      </c>
      <c r="G90" s="3" t="s">
        <v>60</v>
      </c>
      <c r="H90" s="2" t="s">
        <v>42</v>
      </c>
      <c r="I90" s="3" t="s">
        <v>60</v>
      </c>
      <c r="J90" s="3" t="s">
        <v>60</v>
      </c>
      <c r="K90" s="3" t="s">
        <v>54</v>
      </c>
      <c r="L90" s="3" t="s">
        <v>47</v>
      </c>
      <c r="M90" s="3" t="s">
        <v>60</v>
      </c>
      <c r="N90" s="3" t="s">
        <v>83</v>
      </c>
      <c r="O90" s="3" t="s">
        <v>47</v>
      </c>
      <c r="P90" s="3" t="s">
        <v>60</v>
      </c>
      <c r="Q90" s="2" t="s">
        <v>42</v>
      </c>
      <c r="R90" s="3" t="s">
        <v>60</v>
      </c>
      <c r="S90" s="3" t="s">
        <v>60</v>
      </c>
      <c r="T90" s="3" t="s">
        <v>60</v>
      </c>
      <c r="U90" s="3" t="s">
        <v>60</v>
      </c>
      <c r="V90" s="3" t="s">
        <v>60</v>
      </c>
      <c r="W90" s="3" t="s">
        <v>54</v>
      </c>
      <c r="X90" s="3" t="s">
        <v>60</v>
      </c>
      <c r="Y90" s="3" t="s">
        <v>60</v>
      </c>
      <c r="Z90" s="2" t="s">
        <v>50</v>
      </c>
      <c r="AA90" s="2"/>
      <c r="AB90" s="2"/>
      <c r="AC90" s="2"/>
      <c r="AD90" s="2"/>
      <c r="AE90" s="2"/>
      <c r="AF90" s="2"/>
      <c r="AG90" s="2"/>
      <c r="AH90" s="2"/>
      <c r="AI90" s="2" t="s">
        <v>50</v>
      </c>
      <c r="AJ90" s="2"/>
      <c r="AK90" s="2">
        <f t="shared" si="8"/>
        <v>10</v>
      </c>
      <c r="AL90" s="2">
        <f t="shared" si="9"/>
        <v>2</v>
      </c>
      <c r="AM90" s="2">
        <f t="shared" si="10"/>
        <v>0</v>
      </c>
      <c r="AN90" s="2">
        <f t="shared" si="11"/>
        <v>12</v>
      </c>
    </row>
    <row r="91" spans="1:40" x14ac:dyDescent="0.25">
      <c r="A91" s="2" t="s">
        <v>248</v>
      </c>
      <c r="B91" s="2" t="s">
        <v>249</v>
      </c>
      <c r="C91" s="2" t="s">
        <v>42</v>
      </c>
      <c r="D91" s="2" t="s">
        <v>43</v>
      </c>
      <c r="E91" s="3" t="s">
        <v>53</v>
      </c>
      <c r="F91" s="3" t="s">
        <v>70</v>
      </c>
      <c r="G91" s="3" t="s">
        <v>49</v>
      </c>
      <c r="H91" s="2" t="s">
        <v>42</v>
      </c>
      <c r="I91" s="2"/>
      <c r="J91" s="2"/>
      <c r="K91" s="2"/>
      <c r="L91" s="2"/>
      <c r="M91" s="2"/>
      <c r="N91" s="3" t="s">
        <v>47</v>
      </c>
      <c r="O91" s="2"/>
      <c r="P91" s="2"/>
      <c r="Q91" s="2" t="s">
        <v>42</v>
      </c>
      <c r="R91" s="3" t="s">
        <v>47</v>
      </c>
      <c r="S91" s="2"/>
      <c r="T91" s="2"/>
      <c r="U91" s="2"/>
      <c r="V91" s="2"/>
      <c r="W91" s="3" t="s">
        <v>59</v>
      </c>
      <c r="X91" s="2"/>
      <c r="Y91" s="2"/>
      <c r="Z91" s="2" t="s">
        <v>50</v>
      </c>
      <c r="AA91" s="2"/>
      <c r="AB91" s="2"/>
      <c r="AC91" s="2"/>
      <c r="AD91" s="2"/>
      <c r="AE91" s="2"/>
      <c r="AF91" s="2"/>
      <c r="AG91" s="2"/>
      <c r="AH91" s="2"/>
      <c r="AI91" s="2" t="s">
        <v>50</v>
      </c>
      <c r="AJ91" s="2"/>
      <c r="AK91" s="2">
        <f t="shared" si="8"/>
        <v>1</v>
      </c>
      <c r="AL91" s="2">
        <f t="shared" si="9"/>
        <v>6</v>
      </c>
      <c r="AM91" s="2">
        <f t="shared" si="10"/>
        <v>0</v>
      </c>
      <c r="AN91" s="2">
        <f t="shared" si="11"/>
        <v>7</v>
      </c>
    </row>
    <row r="92" spans="1:40" x14ac:dyDescent="0.25">
      <c r="A92" s="2" t="s">
        <v>250</v>
      </c>
      <c r="B92" s="2" t="s">
        <v>251</v>
      </c>
      <c r="C92" s="2" t="s">
        <v>42</v>
      </c>
      <c r="D92" s="2" t="s">
        <v>43</v>
      </c>
      <c r="E92" s="3" t="s">
        <v>73</v>
      </c>
      <c r="F92" s="3" t="s">
        <v>49</v>
      </c>
      <c r="G92" s="3" t="s">
        <v>46</v>
      </c>
      <c r="H92" s="2" t="s">
        <v>42</v>
      </c>
      <c r="I92" s="3" t="s">
        <v>60</v>
      </c>
      <c r="J92" s="3" t="s">
        <v>60</v>
      </c>
      <c r="K92" s="3" t="s">
        <v>60</v>
      </c>
      <c r="L92" s="3" t="s">
        <v>60</v>
      </c>
      <c r="M92" s="3" t="s">
        <v>60</v>
      </c>
      <c r="N92" s="3" t="s">
        <v>47</v>
      </c>
      <c r="O92" s="3" t="s">
        <v>60</v>
      </c>
      <c r="P92" s="3" t="s">
        <v>60</v>
      </c>
      <c r="Q92" s="2" t="s">
        <v>42</v>
      </c>
      <c r="R92" s="3" t="s">
        <v>60</v>
      </c>
      <c r="S92" s="3" t="s">
        <v>60</v>
      </c>
      <c r="T92" s="3" t="s">
        <v>60</v>
      </c>
      <c r="U92" s="3" t="s">
        <v>60</v>
      </c>
      <c r="V92" s="3" t="s">
        <v>60</v>
      </c>
      <c r="W92" s="3" t="s">
        <v>47</v>
      </c>
      <c r="X92" s="3" t="s">
        <v>60</v>
      </c>
      <c r="Y92" s="3" t="s">
        <v>47</v>
      </c>
      <c r="Z92" s="2" t="s">
        <v>50</v>
      </c>
      <c r="AA92" s="2"/>
      <c r="AB92" s="2"/>
      <c r="AC92" s="2"/>
      <c r="AD92" s="2"/>
      <c r="AE92" s="2"/>
      <c r="AF92" s="2"/>
      <c r="AG92" s="2"/>
      <c r="AH92" s="2"/>
      <c r="AI92" s="2" t="s">
        <v>42</v>
      </c>
      <c r="AJ92" s="3" t="s">
        <v>47</v>
      </c>
      <c r="AK92" s="3">
        <f t="shared" si="8"/>
        <v>1</v>
      </c>
      <c r="AL92" s="3">
        <f t="shared" si="9"/>
        <v>1</v>
      </c>
      <c r="AM92" s="3">
        <f t="shared" si="10"/>
        <v>2</v>
      </c>
      <c r="AN92" s="3">
        <f t="shared" si="11"/>
        <v>4</v>
      </c>
    </row>
    <row r="93" spans="1:40" x14ac:dyDescent="0.25">
      <c r="A93" s="2" t="s">
        <v>211</v>
      </c>
      <c r="B93" s="2" t="s">
        <v>135</v>
      </c>
      <c r="C93" s="2" t="s">
        <v>42</v>
      </c>
      <c r="D93" s="2" t="s">
        <v>43</v>
      </c>
      <c r="E93" s="3" t="s">
        <v>48</v>
      </c>
      <c r="F93" s="3" t="s">
        <v>73</v>
      </c>
      <c r="G93" s="3" t="s">
        <v>54</v>
      </c>
      <c r="H93" s="2" t="s">
        <v>42</v>
      </c>
      <c r="I93" s="3" t="s">
        <v>47</v>
      </c>
      <c r="J93" s="3" t="s">
        <v>60</v>
      </c>
      <c r="K93" s="3" t="s">
        <v>60</v>
      </c>
      <c r="L93" s="3" t="s">
        <v>60</v>
      </c>
      <c r="M93" s="3" t="s">
        <v>60</v>
      </c>
      <c r="N93" s="3" t="s">
        <v>54</v>
      </c>
      <c r="O93" s="3" t="s">
        <v>60</v>
      </c>
      <c r="P93" s="3" t="s">
        <v>60</v>
      </c>
      <c r="Q93" s="2" t="s">
        <v>42</v>
      </c>
      <c r="R93" s="3" t="s">
        <v>60</v>
      </c>
      <c r="S93" s="3" t="s">
        <v>60</v>
      </c>
      <c r="T93" s="3" t="s">
        <v>60</v>
      </c>
      <c r="U93" s="3" t="s">
        <v>60</v>
      </c>
      <c r="V93" s="3" t="s">
        <v>60</v>
      </c>
      <c r="W93" s="3" t="s">
        <v>46</v>
      </c>
      <c r="X93" s="3" t="s">
        <v>60</v>
      </c>
      <c r="Y93" s="3" t="s">
        <v>47</v>
      </c>
      <c r="Z93" s="2" t="s">
        <v>50</v>
      </c>
      <c r="AA93" s="2"/>
      <c r="AB93" s="2"/>
      <c r="AC93" s="2"/>
      <c r="AD93" s="2"/>
      <c r="AE93" s="2"/>
      <c r="AF93" s="2"/>
      <c r="AG93" s="2"/>
      <c r="AH93" s="2"/>
      <c r="AI93" s="2" t="s">
        <v>42</v>
      </c>
      <c r="AJ93" s="3" t="s">
        <v>47</v>
      </c>
      <c r="AK93" s="3">
        <f t="shared" si="8"/>
        <v>3</v>
      </c>
      <c r="AL93" s="3">
        <f t="shared" si="9"/>
        <v>3</v>
      </c>
      <c r="AM93" s="3">
        <f t="shared" si="10"/>
        <v>2</v>
      </c>
      <c r="AN93" s="3">
        <f t="shared" si="11"/>
        <v>8</v>
      </c>
    </row>
    <row r="94" spans="1:40" x14ac:dyDescent="0.25">
      <c r="A94" s="2" t="s">
        <v>252</v>
      </c>
      <c r="B94" s="2" t="s">
        <v>253</v>
      </c>
      <c r="C94" s="2" t="s">
        <v>42</v>
      </c>
      <c r="D94" s="2" t="s">
        <v>43</v>
      </c>
      <c r="E94" s="3" t="s">
        <v>48</v>
      </c>
      <c r="F94" s="3" t="s">
        <v>70</v>
      </c>
      <c r="G94" s="3" t="s">
        <v>54</v>
      </c>
      <c r="H94" s="2" t="s">
        <v>42</v>
      </c>
      <c r="I94" s="3" t="s">
        <v>60</v>
      </c>
      <c r="J94" s="3" t="s">
        <v>60</v>
      </c>
      <c r="K94" s="3" t="s">
        <v>60</v>
      </c>
      <c r="L94" s="3" t="s">
        <v>60</v>
      </c>
      <c r="M94" s="3" t="s">
        <v>60</v>
      </c>
      <c r="N94" s="3" t="s">
        <v>54</v>
      </c>
      <c r="O94" s="3" t="s">
        <v>60</v>
      </c>
      <c r="P94" s="3" t="s">
        <v>60</v>
      </c>
      <c r="Q94" s="2" t="s">
        <v>42</v>
      </c>
      <c r="R94" s="3" t="s">
        <v>60</v>
      </c>
      <c r="S94" s="3" t="s">
        <v>60</v>
      </c>
      <c r="T94" s="3" t="s">
        <v>60</v>
      </c>
      <c r="U94" s="3" t="s">
        <v>60</v>
      </c>
      <c r="V94" s="3" t="s">
        <v>60</v>
      </c>
      <c r="W94" s="3" t="s">
        <v>49</v>
      </c>
      <c r="X94" s="3" t="s">
        <v>47</v>
      </c>
      <c r="Y94" s="3" t="s">
        <v>47</v>
      </c>
      <c r="Z94" s="2" t="s">
        <v>50</v>
      </c>
      <c r="AA94" s="2"/>
      <c r="AB94" s="2"/>
      <c r="AC94" s="2"/>
      <c r="AD94" s="2"/>
      <c r="AE94" s="2"/>
      <c r="AF94" s="2"/>
      <c r="AG94" s="2"/>
      <c r="AH94" s="2"/>
      <c r="AI94" s="2" t="s">
        <v>42</v>
      </c>
      <c r="AJ94" s="3" t="s">
        <v>47</v>
      </c>
      <c r="AK94" s="3">
        <f t="shared" si="8"/>
        <v>2</v>
      </c>
      <c r="AL94" s="3">
        <f t="shared" si="9"/>
        <v>5</v>
      </c>
      <c r="AM94" s="3">
        <f t="shared" si="10"/>
        <v>2</v>
      </c>
      <c r="AN94" s="3">
        <f t="shared" si="11"/>
        <v>9</v>
      </c>
    </row>
    <row r="95" spans="1:40" x14ac:dyDescent="0.25">
      <c r="A95" s="2" t="s">
        <v>254</v>
      </c>
      <c r="B95" s="2" t="s">
        <v>255</v>
      </c>
      <c r="C95" s="2" t="s">
        <v>42</v>
      </c>
      <c r="D95" s="2" t="s">
        <v>43</v>
      </c>
      <c r="E95" s="3" t="s">
        <v>62</v>
      </c>
      <c r="F95" s="3" t="s">
        <v>48</v>
      </c>
      <c r="G95" s="3" t="s">
        <v>54</v>
      </c>
      <c r="H95" s="2" t="s">
        <v>42</v>
      </c>
      <c r="I95" s="2"/>
      <c r="J95" s="2"/>
      <c r="K95" s="2"/>
      <c r="L95" s="2"/>
      <c r="M95" s="2"/>
      <c r="N95" s="3" t="s">
        <v>83</v>
      </c>
      <c r="O95" s="2"/>
      <c r="P95" s="2"/>
      <c r="Q95" s="2" t="s">
        <v>42</v>
      </c>
      <c r="R95" s="2"/>
      <c r="S95" s="2"/>
      <c r="T95" s="2"/>
      <c r="U95" s="2"/>
      <c r="V95" s="2"/>
      <c r="W95" s="3" t="s">
        <v>49</v>
      </c>
      <c r="X95" s="2"/>
      <c r="Y95" s="2"/>
      <c r="Z95" s="2" t="s">
        <v>50</v>
      </c>
      <c r="AA95" s="2"/>
      <c r="AB95" s="2"/>
      <c r="AC95" s="2"/>
      <c r="AD95" s="2"/>
      <c r="AE95" s="2"/>
      <c r="AF95" s="2"/>
      <c r="AG95" s="2"/>
      <c r="AH95" s="2"/>
      <c r="AI95" s="2" t="s">
        <v>50</v>
      </c>
      <c r="AJ95" s="2"/>
      <c r="AK95" s="2">
        <f t="shared" si="8"/>
        <v>6</v>
      </c>
      <c r="AL95" s="2">
        <f t="shared" si="9"/>
        <v>4</v>
      </c>
      <c r="AM95" s="2">
        <f t="shared" si="10"/>
        <v>0</v>
      </c>
      <c r="AN95" s="2">
        <f t="shared" si="11"/>
        <v>10</v>
      </c>
    </row>
    <row r="96" spans="1:40" x14ac:dyDescent="0.25">
      <c r="A96" s="2" t="s">
        <v>256</v>
      </c>
      <c r="B96" s="2" t="s">
        <v>257</v>
      </c>
      <c r="C96" s="2" t="s">
        <v>42</v>
      </c>
      <c r="D96" s="2" t="s">
        <v>43</v>
      </c>
      <c r="E96" s="3">
        <v>22</v>
      </c>
      <c r="F96" s="3" t="s">
        <v>62</v>
      </c>
      <c r="G96" s="3" t="s">
        <v>73</v>
      </c>
      <c r="H96" s="2" t="s">
        <v>42</v>
      </c>
      <c r="I96" s="2"/>
      <c r="J96" s="2"/>
      <c r="K96" s="2"/>
      <c r="L96" s="2"/>
      <c r="M96" s="2"/>
      <c r="N96" s="3" t="s">
        <v>49</v>
      </c>
      <c r="O96" s="2"/>
      <c r="P96" s="2"/>
      <c r="Q96" s="2" t="s">
        <v>42</v>
      </c>
      <c r="R96" s="2"/>
      <c r="S96" s="2"/>
      <c r="T96" s="2"/>
      <c r="U96" s="2"/>
      <c r="V96" s="2"/>
      <c r="W96" s="3" t="s">
        <v>46</v>
      </c>
      <c r="X96" s="3" t="s">
        <v>47</v>
      </c>
      <c r="Y96" s="2"/>
      <c r="Z96" s="2" t="s">
        <v>50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>
        <f t="shared" si="8"/>
        <v>4</v>
      </c>
      <c r="AL96" s="2">
        <f t="shared" si="9"/>
        <v>4</v>
      </c>
      <c r="AM96" s="2">
        <f t="shared" si="10"/>
        <v>0</v>
      </c>
      <c r="AN96" s="2">
        <f t="shared" si="11"/>
        <v>8</v>
      </c>
    </row>
    <row r="97" spans="1:40" x14ac:dyDescent="0.25">
      <c r="A97" s="2" t="s">
        <v>258</v>
      </c>
      <c r="B97" s="2" t="s">
        <v>259</v>
      </c>
      <c r="C97" s="2" t="s">
        <v>42</v>
      </c>
      <c r="D97" s="2" t="s">
        <v>43</v>
      </c>
      <c r="E97" s="3" t="s">
        <v>150</v>
      </c>
      <c r="F97" s="3" t="s">
        <v>61</v>
      </c>
      <c r="G97" s="3" t="s">
        <v>47</v>
      </c>
      <c r="H97" s="2" t="s">
        <v>42</v>
      </c>
      <c r="I97" s="3" t="s">
        <v>60</v>
      </c>
      <c r="J97" s="3" t="s">
        <v>60</v>
      </c>
      <c r="K97" s="3" t="s">
        <v>60</v>
      </c>
      <c r="L97" s="3" t="s">
        <v>60</v>
      </c>
      <c r="M97" s="3" t="s">
        <v>60</v>
      </c>
      <c r="N97" s="3" t="s">
        <v>46</v>
      </c>
      <c r="O97" s="3" t="s">
        <v>60</v>
      </c>
      <c r="P97" s="3" t="s">
        <v>60</v>
      </c>
      <c r="Q97" s="2" t="s">
        <v>42</v>
      </c>
      <c r="R97" s="3" t="s">
        <v>60</v>
      </c>
      <c r="S97" s="3" t="s">
        <v>60</v>
      </c>
      <c r="T97" s="3" t="s">
        <v>60</v>
      </c>
      <c r="U97" s="3" t="s">
        <v>60</v>
      </c>
      <c r="V97" s="3" t="s">
        <v>60</v>
      </c>
      <c r="W97" s="3" t="s">
        <v>61</v>
      </c>
      <c r="X97" s="3" t="s">
        <v>60</v>
      </c>
      <c r="Y97" s="3" t="s">
        <v>60</v>
      </c>
      <c r="Z97" s="2" t="s">
        <v>50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f t="shared" si="8"/>
        <v>3</v>
      </c>
      <c r="AL97" s="2">
        <f t="shared" si="9"/>
        <v>13</v>
      </c>
      <c r="AM97" s="2">
        <f t="shared" si="10"/>
        <v>0</v>
      </c>
      <c r="AN97" s="2">
        <f t="shared" si="11"/>
        <v>16</v>
      </c>
    </row>
    <row r="98" spans="1:40" x14ac:dyDescent="0.25">
      <c r="A98" s="2" t="s">
        <v>260</v>
      </c>
      <c r="B98" s="2" t="s">
        <v>261</v>
      </c>
      <c r="C98" s="2" t="s">
        <v>42</v>
      </c>
      <c r="D98" s="2" t="s">
        <v>43</v>
      </c>
      <c r="E98" s="3" t="s">
        <v>153</v>
      </c>
      <c r="F98" s="3" t="s">
        <v>153</v>
      </c>
      <c r="G98" s="3" t="s">
        <v>49</v>
      </c>
      <c r="H98" s="2" t="s">
        <v>42</v>
      </c>
      <c r="I98" s="3" t="s">
        <v>47</v>
      </c>
      <c r="J98" s="3" t="s">
        <v>60</v>
      </c>
      <c r="K98" s="3" t="s">
        <v>60</v>
      </c>
      <c r="L98" s="3" t="s">
        <v>47</v>
      </c>
      <c r="M98" s="3" t="s">
        <v>60</v>
      </c>
      <c r="N98" s="2"/>
      <c r="O98" s="3" t="s">
        <v>150</v>
      </c>
      <c r="P98" s="3" t="s">
        <v>60</v>
      </c>
      <c r="Q98" s="2" t="s">
        <v>42</v>
      </c>
      <c r="R98" s="3" t="s">
        <v>60</v>
      </c>
      <c r="S98" s="3" t="s">
        <v>60</v>
      </c>
      <c r="T98" s="3" t="s">
        <v>60</v>
      </c>
      <c r="U98" s="3" t="s">
        <v>60</v>
      </c>
      <c r="V98" s="3" t="s">
        <v>60</v>
      </c>
      <c r="W98" s="3" t="s">
        <v>47</v>
      </c>
      <c r="X98" s="3" t="s">
        <v>60</v>
      </c>
      <c r="Y98" s="3" t="s">
        <v>60</v>
      </c>
      <c r="Z98" s="2" t="s">
        <v>50</v>
      </c>
      <c r="AA98" s="2"/>
      <c r="AB98" s="2"/>
      <c r="AC98" s="2"/>
      <c r="AD98" s="2"/>
      <c r="AE98" s="2"/>
      <c r="AF98" s="2"/>
      <c r="AG98" s="2"/>
      <c r="AH98" s="2"/>
      <c r="AI98" s="2" t="s">
        <v>50</v>
      </c>
      <c r="AJ98" s="2"/>
      <c r="AK98" s="2">
        <f t="shared" ref="AK98:AK129" si="12">I98+J98+K98+L98+M98+N98+O98+P98</f>
        <v>16</v>
      </c>
      <c r="AL98" s="2">
        <f t="shared" ref="AL98:AL129" si="13">R98+S98+T98+U98+V98+W98+X98</f>
        <v>1</v>
      </c>
      <c r="AM98" s="2">
        <f t="shared" ref="AM98:AM129" si="14">Y98+AA98+AB98+AC98+AD98+AE98+AF98+AG98+AH98+AJ98</f>
        <v>0</v>
      </c>
      <c r="AN98" s="2">
        <f t="shared" ref="AN98:AN129" si="15">I98+J98+K98+L98+M98+N98+O98+P98+R98+S98+T98+U98+V98+W98+X98+Y98+AA98+AB98+AC98+AD98+AE98+AF98+AG98+AH98+AJ98</f>
        <v>17</v>
      </c>
    </row>
    <row r="99" spans="1:40" x14ac:dyDescent="0.25">
      <c r="A99" s="2" t="s">
        <v>262</v>
      </c>
      <c r="B99" s="2" t="s">
        <v>135</v>
      </c>
      <c r="C99" s="2" t="s">
        <v>42</v>
      </c>
      <c r="D99" s="2" t="s">
        <v>43</v>
      </c>
      <c r="E99" s="3" t="s">
        <v>73</v>
      </c>
      <c r="F99" s="3" t="s">
        <v>73</v>
      </c>
      <c r="G99" s="3" t="s">
        <v>60</v>
      </c>
      <c r="H99" s="2" t="s">
        <v>42</v>
      </c>
      <c r="I99" s="3" t="s">
        <v>60</v>
      </c>
      <c r="J99" s="3" t="s">
        <v>60</v>
      </c>
      <c r="K99" s="3" t="s">
        <v>60</v>
      </c>
      <c r="L99" s="3" t="s">
        <v>60</v>
      </c>
      <c r="M99" s="3" t="s">
        <v>60</v>
      </c>
      <c r="N99" s="3" t="s">
        <v>47</v>
      </c>
      <c r="O99" s="3" t="s">
        <v>60</v>
      </c>
      <c r="P99" s="3" t="s">
        <v>54</v>
      </c>
      <c r="Q99" s="2" t="s">
        <v>42</v>
      </c>
      <c r="R99" s="3" t="s">
        <v>60</v>
      </c>
      <c r="S99" s="3" t="s">
        <v>60</v>
      </c>
      <c r="T99" s="3" t="s">
        <v>60</v>
      </c>
      <c r="U99" s="3" t="s">
        <v>60</v>
      </c>
      <c r="V99" s="3" t="s">
        <v>60</v>
      </c>
      <c r="W99" s="3" t="s">
        <v>54</v>
      </c>
      <c r="X99" s="3" t="s">
        <v>60</v>
      </c>
      <c r="Y99" s="3" t="s">
        <v>54</v>
      </c>
      <c r="Z99" s="2" t="s">
        <v>50</v>
      </c>
      <c r="AA99" s="2"/>
      <c r="AB99" s="2"/>
      <c r="AC99" s="2"/>
      <c r="AD99" s="2"/>
      <c r="AE99" s="2"/>
      <c r="AF99" s="2"/>
      <c r="AG99" s="2"/>
      <c r="AH99" s="2"/>
      <c r="AI99" s="2" t="s">
        <v>42</v>
      </c>
      <c r="AJ99" s="3" t="s">
        <v>49</v>
      </c>
      <c r="AK99" s="3">
        <f t="shared" si="12"/>
        <v>3</v>
      </c>
      <c r="AL99" s="3">
        <f t="shared" si="13"/>
        <v>2</v>
      </c>
      <c r="AM99" s="3">
        <f t="shared" si="14"/>
        <v>6</v>
      </c>
      <c r="AN99" s="3">
        <f t="shared" si="15"/>
        <v>11</v>
      </c>
    </row>
    <row r="100" spans="1:40" x14ac:dyDescent="0.25">
      <c r="A100" s="2" t="s">
        <v>263</v>
      </c>
      <c r="B100" s="2" t="s">
        <v>264</v>
      </c>
      <c r="C100" s="2" t="s">
        <v>42</v>
      </c>
      <c r="D100" s="2" t="s">
        <v>43</v>
      </c>
      <c r="E100" s="3" t="s">
        <v>73</v>
      </c>
      <c r="F100" s="3" t="s">
        <v>73</v>
      </c>
      <c r="G100" s="3" t="s">
        <v>47</v>
      </c>
      <c r="H100" s="2" t="s">
        <v>42</v>
      </c>
      <c r="I100" s="3" t="s">
        <v>47</v>
      </c>
      <c r="J100" s="3" t="s">
        <v>60</v>
      </c>
      <c r="K100" s="3" t="s">
        <v>60</v>
      </c>
      <c r="L100" s="3" t="s">
        <v>60</v>
      </c>
      <c r="M100" s="3" t="s">
        <v>60</v>
      </c>
      <c r="N100" s="3" t="s">
        <v>60</v>
      </c>
      <c r="O100" s="3" t="s">
        <v>60</v>
      </c>
      <c r="P100" s="3" t="s">
        <v>60</v>
      </c>
      <c r="Q100" s="2" t="s">
        <v>42</v>
      </c>
      <c r="R100" s="3" t="s">
        <v>60</v>
      </c>
      <c r="S100" s="3" t="s">
        <v>60</v>
      </c>
      <c r="T100" s="3" t="s">
        <v>60</v>
      </c>
      <c r="U100" s="3" t="s">
        <v>54</v>
      </c>
      <c r="V100" s="3" t="s">
        <v>60</v>
      </c>
      <c r="W100" s="3" t="s">
        <v>46</v>
      </c>
      <c r="X100" s="3" t="s">
        <v>60</v>
      </c>
      <c r="Y100" s="3" t="s">
        <v>60</v>
      </c>
      <c r="Z100" s="2" t="s">
        <v>50</v>
      </c>
      <c r="AA100" s="2"/>
      <c r="AB100" s="2"/>
      <c r="AC100" s="2"/>
      <c r="AD100" s="2"/>
      <c r="AE100" s="2"/>
      <c r="AF100" s="2"/>
      <c r="AG100" s="2"/>
      <c r="AH100" s="2"/>
      <c r="AI100" s="2" t="s">
        <v>42</v>
      </c>
      <c r="AJ100" s="3" t="s">
        <v>49</v>
      </c>
      <c r="AK100" s="3">
        <f t="shared" si="12"/>
        <v>1</v>
      </c>
      <c r="AL100" s="3">
        <f t="shared" si="13"/>
        <v>5</v>
      </c>
      <c r="AM100" s="3">
        <f t="shared" si="14"/>
        <v>4</v>
      </c>
      <c r="AN100" s="3">
        <f t="shared" si="15"/>
        <v>10</v>
      </c>
    </row>
    <row r="101" spans="1:40" x14ac:dyDescent="0.25">
      <c r="A101" s="2" t="s">
        <v>265</v>
      </c>
      <c r="B101" s="2" t="s">
        <v>266</v>
      </c>
      <c r="C101" s="2" t="s">
        <v>42</v>
      </c>
      <c r="D101" s="2" t="s">
        <v>43</v>
      </c>
      <c r="E101" s="3" t="s">
        <v>153</v>
      </c>
      <c r="F101" s="3" t="s">
        <v>83</v>
      </c>
      <c r="G101" s="3" t="s">
        <v>49</v>
      </c>
      <c r="H101" s="2" t="s">
        <v>42</v>
      </c>
      <c r="I101" s="2"/>
      <c r="J101" s="2"/>
      <c r="K101" s="2"/>
      <c r="L101" s="3" t="s">
        <v>47</v>
      </c>
      <c r="M101" s="2"/>
      <c r="N101" s="2"/>
      <c r="O101" s="2"/>
      <c r="P101" s="2"/>
      <c r="Q101" s="2" t="s">
        <v>42</v>
      </c>
      <c r="R101" s="2"/>
      <c r="S101" s="2"/>
      <c r="T101" s="2"/>
      <c r="U101" s="3" t="s">
        <v>46</v>
      </c>
      <c r="V101" s="2"/>
      <c r="W101" s="3" t="s">
        <v>54</v>
      </c>
      <c r="X101" s="2"/>
      <c r="Y101" s="2"/>
      <c r="Z101" s="2" t="s">
        <v>50</v>
      </c>
      <c r="AA101" s="2"/>
      <c r="AB101" s="2"/>
      <c r="AC101" s="2"/>
      <c r="AD101" s="2"/>
      <c r="AE101" s="2"/>
      <c r="AF101" s="2"/>
      <c r="AG101" s="2"/>
      <c r="AH101" s="2"/>
      <c r="AI101" s="2" t="s">
        <v>50</v>
      </c>
      <c r="AJ101" s="2"/>
      <c r="AK101" s="2">
        <f t="shared" si="12"/>
        <v>1</v>
      </c>
      <c r="AL101" s="2">
        <f t="shared" si="13"/>
        <v>5</v>
      </c>
      <c r="AM101" s="2">
        <f t="shared" si="14"/>
        <v>0</v>
      </c>
      <c r="AN101" s="2">
        <f t="shared" si="15"/>
        <v>6</v>
      </c>
    </row>
    <row r="102" spans="1:40" x14ac:dyDescent="0.25">
      <c r="A102" s="2" t="s">
        <v>267</v>
      </c>
      <c r="B102" s="2" t="s">
        <v>268</v>
      </c>
      <c r="C102" s="2" t="s">
        <v>42</v>
      </c>
      <c r="D102" s="2" t="s">
        <v>43</v>
      </c>
      <c r="E102" s="3" t="s">
        <v>45</v>
      </c>
      <c r="F102" s="3" t="s">
        <v>269</v>
      </c>
      <c r="G102" s="3" t="s">
        <v>96</v>
      </c>
      <c r="H102" s="2" t="s">
        <v>42</v>
      </c>
      <c r="I102" s="3" t="s">
        <v>46</v>
      </c>
      <c r="J102" s="3" t="s">
        <v>60</v>
      </c>
      <c r="K102" s="3" t="s">
        <v>60</v>
      </c>
      <c r="L102" s="3" t="s">
        <v>47</v>
      </c>
      <c r="M102" s="3" t="s">
        <v>60</v>
      </c>
      <c r="N102" s="3" t="s">
        <v>61</v>
      </c>
      <c r="O102" s="3" t="s">
        <v>60</v>
      </c>
      <c r="P102" s="3" t="s">
        <v>60</v>
      </c>
      <c r="Q102" s="2" t="s">
        <v>42</v>
      </c>
      <c r="R102" s="3" t="s">
        <v>54</v>
      </c>
      <c r="S102" s="3" t="s">
        <v>60</v>
      </c>
      <c r="T102" s="3" t="s">
        <v>47</v>
      </c>
      <c r="U102" s="3" t="s">
        <v>60</v>
      </c>
      <c r="V102" s="3" t="s">
        <v>60</v>
      </c>
      <c r="W102" s="3" t="s">
        <v>70</v>
      </c>
      <c r="X102" s="3" t="s">
        <v>60</v>
      </c>
      <c r="Y102" s="3" t="s">
        <v>60</v>
      </c>
      <c r="Z102" s="2" t="s">
        <v>50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>
        <f t="shared" si="12"/>
        <v>17</v>
      </c>
      <c r="AL102" s="2">
        <f t="shared" si="13"/>
        <v>11</v>
      </c>
      <c r="AM102" s="2">
        <f t="shared" si="14"/>
        <v>0</v>
      </c>
      <c r="AN102" s="2">
        <f t="shared" si="15"/>
        <v>28</v>
      </c>
    </row>
    <row r="103" spans="1:40" x14ac:dyDescent="0.25">
      <c r="A103" s="2" t="s">
        <v>270</v>
      </c>
      <c r="B103" s="2" t="s">
        <v>271</v>
      </c>
      <c r="C103" s="2" t="s">
        <v>42</v>
      </c>
      <c r="D103" s="2" t="s">
        <v>43</v>
      </c>
      <c r="E103" s="3" t="s">
        <v>117</v>
      </c>
      <c r="F103" s="3" t="s">
        <v>48</v>
      </c>
      <c r="G103" s="3" t="s">
        <v>60</v>
      </c>
      <c r="H103" s="2" t="s">
        <v>42</v>
      </c>
      <c r="I103" s="3" t="s">
        <v>47</v>
      </c>
      <c r="J103" s="3" t="s">
        <v>60</v>
      </c>
      <c r="K103" s="3" t="s">
        <v>60</v>
      </c>
      <c r="L103" s="3" t="s">
        <v>47</v>
      </c>
      <c r="M103" s="2"/>
      <c r="N103" s="3" t="s">
        <v>46</v>
      </c>
      <c r="O103" s="2"/>
      <c r="P103" s="2"/>
      <c r="Q103" s="2" t="s">
        <v>42</v>
      </c>
      <c r="R103" s="3" t="s">
        <v>47</v>
      </c>
      <c r="S103" s="3" t="s">
        <v>60</v>
      </c>
      <c r="T103" s="3" t="s">
        <v>60</v>
      </c>
      <c r="U103" s="3" t="s">
        <v>46</v>
      </c>
      <c r="V103" s="2"/>
      <c r="W103" s="3" t="s">
        <v>59</v>
      </c>
      <c r="X103" s="2"/>
      <c r="Y103" s="2"/>
      <c r="Z103" s="2" t="s">
        <v>50</v>
      </c>
      <c r="AA103" s="2"/>
      <c r="AB103" s="2"/>
      <c r="AC103" s="2"/>
      <c r="AD103" s="2"/>
      <c r="AE103" s="2"/>
      <c r="AF103" s="2"/>
      <c r="AG103" s="2"/>
      <c r="AH103" s="2"/>
      <c r="AI103" s="2" t="s">
        <v>50</v>
      </c>
      <c r="AJ103" s="2"/>
      <c r="AK103" s="2">
        <f t="shared" si="12"/>
        <v>5</v>
      </c>
      <c r="AL103" s="2">
        <f t="shared" si="13"/>
        <v>9</v>
      </c>
      <c r="AM103" s="2">
        <f t="shared" si="14"/>
        <v>0</v>
      </c>
      <c r="AN103" s="2">
        <f t="shared" si="15"/>
        <v>14</v>
      </c>
    </row>
    <row r="104" spans="1:40" x14ac:dyDescent="0.25">
      <c r="A104" s="2" t="s">
        <v>272</v>
      </c>
      <c r="B104" s="2" t="s">
        <v>273</v>
      </c>
      <c r="C104" s="2" t="s">
        <v>42</v>
      </c>
      <c r="D104" s="2" t="s">
        <v>43</v>
      </c>
      <c r="E104" s="3" t="s">
        <v>274</v>
      </c>
      <c r="F104" s="3" t="s">
        <v>192</v>
      </c>
      <c r="G104" s="3" t="s">
        <v>54</v>
      </c>
      <c r="H104" s="2" t="s">
        <v>42</v>
      </c>
      <c r="I104" s="2"/>
      <c r="J104" s="2"/>
      <c r="K104" s="2"/>
      <c r="L104" s="3" t="s">
        <v>47</v>
      </c>
      <c r="M104" s="2"/>
      <c r="N104" s="3" t="s">
        <v>48</v>
      </c>
      <c r="O104" s="2"/>
      <c r="P104" s="2"/>
      <c r="Q104" s="2" t="s">
        <v>42</v>
      </c>
      <c r="R104" s="2"/>
      <c r="S104" s="2"/>
      <c r="T104" s="2"/>
      <c r="U104" s="2"/>
      <c r="V104" s="2"/>
      <c r="W104" s="3" t="s">
        <v>54</v>
      </c>
      <c r="X104" s="2"/>
      <c r="Y104" s="2"/>
      <c r="Z104" s="2" t="s">
        <v>50</v>
      </c>
      <c r="AA104" s="2"/>
      <c r="AB104" s="2"/>
      <c r="AC104" s="2"/>
      <c r="AD104" s="2"/>
      <c r="AE104" s="2"/>
      <c r="AF104" s="2"/>
      <c r="AG104" s="2"/>
      <c r="AH104" s="2"/>
      <c r="AI104" s="2" t="s">
        <v>42</v>
      </c>
      <c r="AJ104" s="3" t="s">
        <v>123</v>
      </c>
      <c r="AK104" s="3">
        <f t="shared" si="12"/>
        <v>10</v>
      </c>
      <c r="AL104" s="3">
        <f t="shared" si="13"/>
        <v>2</v>
      </c>
      <c r="AM104" s="3">
        <f t="shared" si="14"/>
        <v>15</v>
      </c>
      <c r="AN104" s="3">
        <f t="shared" si="15"/>
        <v>27</v>
      </c>
    </row>
    <row r="105" spans="1:40" x14ac:dyDescent="0.25">
      <c r="A105" s="2" t="s">
        <v>275</v>
      </c>
      <c r="B105" s="2" t="s">
        <v>276</v>
      </c>
      <c r="C105" s="2" t="s">
        <v>42</v>
      </c>
      <c r="D105" s="2" t="s">
        <v>43</v>
      </c>
      <c r="E105" s="3" t="s">
        <v>123</v>
      </c>
      <c r="F105" s="3" t="s">
        <v>48</v>
      </c>
      <c r="G105" s="3" t="s">
        <v>83</v>
      </c>
      <c r="H105" s="2" t="s">
        <v>42</v>
      </c>
      <c r="I105" s="3" t="s">
        <v>60</v>
      </c>
      <c r="J105" s="3" t="s">
        <v>60</v>
      </c>
      <c r="K105" s="3" t="s">
        <v>60</v>
      </c>
      <c r="L105" s="3" t="s">
        <v>60</v>
      </c>
      <c r="M105" s="3" t="s">
        <v>60</v>
      </c>
      <c r="N105" s="3" t="s">
        <v>46</v>
      </c>
      <c r="O105" s="3" t="s">
        <v>60</v>
      </c>
      <c r="P105" s="3" t="s">
        <v>60</v>
      </c>
      <c r="Q105" s="2" t="s">
        <v>42</v>
      </c>
      <c r="R105" s="3" t="s">
        <v>47</v>
      </c>
      <c r="S105" s="3" t="s">
        <v>60</v>
      </c>
      <c r="T105" s="3" t="s">
        <v>60</v>
      </c>
      <c r="U105" s="3" t="s">
        <v>60</v>
      </c>
      <c r="V105" s="3" t="s">
        <v>60</v>
      </c>
      <c r="W105" s="3" t="s">
        <v>59</v>
      </c>
      <c r="X105" s="3" t="s">
        <v>60</v>
      </c>
      <c r="Y105" s="3" t="s">
        <v>60</v>
      </c>
      <c r="Z105" s="2" t="s">
        <v>50</v>
      </c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>
        <f t="shared" si="12"/>
        <v>3</v>
      </c>
      <c r="AL105" s="2">
        <f t="shared" si="13"/>
        <v>6</v>
      </c>
      <c r="AM105" s="2">
        <f t="shared" si="14"/>
        <v>0</v>
      </c>
      <c r="AN105" s="2">
        <f t="shared" si="15"/>
        <v>9</v>
      </c>
    </row>
    <row r="106" spans="1:40" x14ac:dyDescent="0.25">
      <c r="A106" s="2" t="s">
        <v>277</v>
      </c>
      <c r="B106" s="2" t="s">
        <v>278</v>
      </c>
      <c r="C106" s="2" t="s">
        <v>42</v>
      </c>
      <c r="D106" s="2" t="s">
        <v>43</v>
      </c>
      <c r="E106" s="3" t="s">
        <v>62</v>
      </c>
      <c r="F106" s="3" t="s">
        <v>48</v>
      </c>
      <c r="G106" s="3" t="s">
        <v>83</v>
      </c>
      <c r="H106" s="2" t="s">
        <v>42</v>
      </c>
      <c r="I106" s="3" t="s">
        <v>60</v>
      </c>
      <c r="J106" s="3" t="s">
        <v>60</v>
      </c>
      <c r="K106" s="3" t="s">
        <v>60</v>
      </c>
      <c r="L106" s="3" t="s">
        <v>54</v>
      </c>
      <c r="M106" s="3" t="s">
        <v>60</v>
      </c>
      <c r="N106" s="3" t="s">
        <v>49</v>
      </c>
      <c r="O106" s="3" t="s">
        <v>60</v>
      </c>
      <c r="P106" s="3" t="s">
        <v>60</v>
      </c>
      <c r="Q106" s="2" t="s">
        <v>42</v>
      </c>
      <c r="R106" s="3" t="s">
        <v>60</v>
      </c>
      <c r="S106" s="3" t="s">
        <v>60</v>
      </c>
      <c r="T106" s="3" t="s">
        <v>60</v>
      </c>
      <c r="U106" s="3" t="s">
        <v>47</v>
      </c>
      <c r="V106" s="3" t="s">
        <v>60</v>
      </c>
      <c r="W106" s="3" t="s">
        <v>54</v>
      </c>
      <c r="X106" s="3" t="s">
        <v>60</v>
      </c>
      <c r="Y106" s="3" t="s">
        <v>60</v>
      </c>
      <c r="Z106" s="2" t="s">
        <v>50</v>
      </c>
      <c r="AA106" s="2"/>
      <c r="AB106" s="2"/>
      <c r="AC106" s="2"/>
      <c r="AD106" s="2"/>
      <c r="AE106" s="2"/>
      <c r="AF106" s="2"/>
      <c r="AG106" s="2"/>
      <c r="AH106" s="2"/>
      <c r="AI106" s="2" t="s">
        <v>50</v>
      </c>
      <c r="AJ106" s="2"/>
      <c r="AK106" s="2">
        <f t="shared" si="12"/>
        <v>6</v>
      </c>
      <c r="AL106" s="2">
        <f t="shared" si="13"/>
        <v>3</v>
      </c>
      <c r="AM106" s="2">
        <f t="shared" si="14"/>
        <v>0</v>
      </c>
      <c r="AN106" s="2">
        <f t="shared" si="15"/>
        <v>9</v>
      </c>
    </row>
    <row r="107" spans="1:40" x14ac:dyDescent="0.25">
      <c r="A107" s="2" t="s">
        <v>279</v>
      </c>
      <c r="B107" s="2" t="s">
        <v>280</v>
      </c>
      <c r="C107" s="2" t="s">
        <v>42</v>
      </c>
      <c r="D107" s="2" t="s">
        <v>43</v>
      </c>
      <c r="E107" s="3" t="s">
        <v>83</v>
      </c>
      <c r="F107" s="3" t="s">
        <v>59</v>
      </c>
      <c r="G107" s="3" t="s">
        <v>46</v>
      </c>
      <c r="H107" s="2" t="s">
        <v>42</v>
      </c>
      <c r="I107" s="2"/>
      <c r="J107" s="2"/>
      <c r="K107" s="2"/>
      <c r="L107" s="2"/>
      <c r="M107" s="2"/>
      <c r="N107" s="2"/>
      <c r="O107" s="2"/>
      <c r="P107" s="3" t="s">
        <v>47</v>
      </c>
      <c r="Q107" s="2" t="s">
        <v>42</v>
      </c>
      <c r="R107" s="2"/>
      <c r="S107" s="2"/>
      <c r="T107" s="2"/>
      <c r="U107" s="2"/>
      <c r="V107" s="2"/>
      <c r="W107" s="3" t="s">
        <v>46</v>
      </c>
      <c r="X107" s="3" t="s">
        <v>47</v>
      </c>
      <c r="Y107" s="3" t="s">
        <v>47</v>
      </c>
      <c r="Z107" s="2" t="s">
        <v>50</v>
      </c>
      <c r="AA107" s="2"/>
      <c r="AB107" s="2"/>
      <c r="AC107" s="2"/>
      <c r="AD107" s="2"/>
      <c r="AE107" s="2"/>
      <c r="AF107" s="2"/>
      <c r="AG107" s="2"/>
      <c r="AH107" s="2"/>
      <c r="AI107" s="2" t="s">
        <v>42</v>
      </c>
      <c r="AJ107" s="3" t="s">
        <v>54</v>
      </c>
      <c r="AK107" s="3">
        <f t="shared" si="12"/>
        <v>1</v>
      </c>
      <c r="AL107" s="3">
        <f t="shared" si="13"/>
        <v>4</v>
      </c>
      <c r="AM107" s="3">
        <f t="shared" si="14"/>
        <v>3</v>
      </c>
      <c r="AN107" s="3">
        <f t="shared" si="15"/>
        <v>8</v>
      </c>
    </row>
    <row r="108" spans="1:40" x14ac:dyDescent="0.25">
      <c r="A108" s="2" t="s">
        <v>281</v>
      </c>
      <c r="B108" s="2" t="s">
        <v>282</v>
      </c>
      <c r="C108" s="2" t="s">
        <v>42</v>
      </c>
      <c r="D108" s="2" t="s">
        <v>43</v>
      </c>
      <c r="E108" s="3" t="s">
        <v>58</v>
      </c>
      <c r="F108" s="3" t="s">
        <v>122</v>
      </c>
      <c r="G108" s="3" t="s">
        <v>150</v>
      </c>
      <c r="H108" s="2" t="s">
        <v>42</v>
      </c>
      <c r="I108" s="3" t="s">
        <v>47</v>
      </c>
      <c r="J108" s="3" t="s">
        <v>60</v>
      </c>
      <c r="K108" s="3" t="s">
        <v>60</v>
      </c>
      <c r="L108" s="3" t="s">
        <v>54</v>
      </c>
      <c r="M108" s="3" t="s">
        <v>60</v>
      </c>
      <c r="N108" s="3" t="s">
        <v>70</v>
      </c>
      <c r="O108" s="3" t="s">
        <v>60</v>
      </c>
      <c r="P108" s="3" t="s">
        <v>60</v>
      </c>
      <c r="Q108" s="2" t="s">
        <v>42</v>
      </c>
      <c r="R108" s="3" t="s">
        <v>60</v>
      </c>
      <c r="S108" s="3" t="s">
        <v>60</v>
      </c>
      <c r="T108" s="3" t="s">
        <v>60</v>
      </c>
      <c r="U108" s="3" t="s">
        <v>60</v>
      </c>
      <c r="V108" s="3" t="s">
        <v>60</v>
      </c>
      <c r="W108" s="3" t="s">
        <v>46</v>
      </c>
      <c r="X108" s="3" t="s">
        <v>60</v>
      </c>
      <c r="Y108" s="3" t="s">
        <v>60</v>
      </c>
      <c r="Z108" s="2" t="s">
        <v>50</v>
      </c>
      <c r="AA108" s="2"/>
      <c r="AB108" s="2"/>
      <c r="AC108" s="2"/>
      <c r="AD108" s="2"/>
      <c r="AE108" s="2"/>
      <c r="AF108" s="2"/>
      <c r="AG108" s="2"/>
      <c r="AH108" s="2"/>
      <c r="AI108" s="2" t="s">
        <v>50</v>
      </c>
      <c r="AJ108" s="2"/>
      <c r="AK108" s="2">
        <f t="shared" si="12"/>
        <v>11</v>
      </c>
      <c r="AL108" s="2">
        <f t="shared" si="13"/>
        <v>3</v>
      </c>
      <c r="AM108" s="2">
        <f t="shared" si="14"/>
        <v>0</v>
      </c>
      <c r="AN108" s="2">
        <f t="shared" si="15"/>
        <v>14</v>
      </c>
    </row>
    <row r="109" spans="1:40" x14ac:dyDescent="0.25">
      <c r="A109" s="2" t="s">
        <v>283</v>
      </c>
      <c r="B109" s="2" t="s">
        <v>284</v>
      </c>
      <c r="C109" s="2" t="s">
        <v>42</v>
      </c>
      <c r="D109" s="2" t="s">
        <v>43</v>
      </c>
      <c r="E109" s="3" t="s">
        <v>59</v>
      </c>
      <c r="F109" s="3" t="s">
        <v>59</v>
      </c>
      <c r="G109" s="3" t="s">
        <v>73</v>
      </c>
      <c r="H109" s="2" t="s">
        <v>42</v>
      </c>
      <c r="I109" s="2"/>
      <c r="J109" s="2"/>
      <c r="K109" s="3" t="s">
        <v>47</v>
      </c>
      <c r="L109" s="2"/>
      <c r="M109" s="2"/>
      <c r="N109" s="3" t="s">
        <v>47</v>
      </c>
      <c r="O109" s="2"/>
      <c r="P109" s="2"/>
      <c r="Q109" s="2" t="s">
        <v>42</v>
      </c>
      <c r="R109" s="2"/>
      <c r="S109" s="2"/>
      <c r="T109" s="2"/>
      <c r="U109" s="2"/>
      <c r="V109" s="2"/>
      <c r="W109" s="3" t="s">
        <v>54</v>
      </c>
      <c r="X109" s="2"/>
      <c r="Y109" s="2"/>
      <c r="Z109" s="2" t="s">
        <v>50</v>
      </c>
      <c r="AA109" s="2"/>
      <c r="AB109" s="2"/>
      <c r="AC109" s="2"/>
      <c r="AD109" s="2"/>
      <c r="AE109" s="2"/>
      <c r="AF109" s="2"/>
      <c r="AG109" s="2"/>
      <c r="AH109" s="2"/>
      <c r="AI109" s="2" t="s">
        <v>50</v>
      </c>
      <c r="AJ109" s="2"/>
      <c r="AK109" s="2">
        <f t="shared" si="12"/>
        <v>2</v>
      </c>
      <c r="AL109" s="2">
        <f t="shared" si="13"/>
        <v>2</v>
      </c>
      <c r="AM109" s="2">
        <f t="shared" si="14"/>
        <v>0</v>
      </c>
      <c r="AN109" s="2">
        <f t="shared" si="15"/>
        <v>4</v>
      </c>
    </row>
    <row r="110" spans="1:40" x14ac:dyDescent="0.25">
      <c r="A110" s="2" t="s">
        <v>285</v>
      </c>
      <c r="B110" s="2" t="s">
        <v>286</v>
      </c>
      <c r="C110" s="2" t="s">
        <v>42</v>
      </c>
      <c r="D110" s="2" t="s">
        <v>43</v>
      </c>
      <c r="E110" s="3" t="s">
        <v>70</v>
      </c>
      <c r="F110" s="3" t="s">
        <v>70</v>
      </c>
      <c r="G110" s="3" t="s">
        <v>73</v>
      </c>
      <c r="H110" s="2" t="s">
        <v>42</v>
      </c>
      <c r="I110" s="3" t="s">
        <v>47</v>
      </c>
      <c r="J110" s="2"/>
      <c r="K110" s="2"/>
      <c r="L110" s="3" t="s">
        <v>47</v>
      </c>
      <c r="M110" s="2"/>
      <c r="N110" s="3" t="s">
        <v>54</v>
      </c>
      <c r="O110" s="3" t="s">
        <v>47</v>
      </c>
      <c r="P110" s="2"/>
      <c r="Q110" s="2" t="s">
        <v>42</v>
      </c>
      <c r="R110" s="3" t="s">
        <v>47</v>
      </c>
      <c r="S110" s="2"/>
      <c r="T110" s="2"/>
      <c r="U110" s="2"/>
      <c r="V110" s="2"/>
      <c r="W110" s="3" t="s">
        <v>54</v>
      </c>
      <c r="X110" s="2"/>
      <c r="Y110" s="2"/>
      <c r="Z110" s="2" t="s">
        <v>50</v>
      </c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>
        <f t="shared" si="12"/>
        <v>5</v>
      </c>
      <c r="AL110" s="2">
        <f t="shared" si="13"/>
        <v>3</v>
      </c>
      <c r="AM110" s="2">
        <f t="shared" si="14"/>
        <v>0</v>
      </c>
      <c r="AN110" s="2">
        <f t="shared" si="15"/>
        <v>8</v>
      </c>
    </row>
    <row r="111" spans="1:40" x14ac:dyDescent="0.25">
      <c r="A111" s="2" t="s">
        <v>287</v>
      </c>
      <c r="B111" s="2" t="s">
        <v>288</v>
      </c>
      <c r="C111" s="2" t="s">
        <v>42</v>
      </c>
      <c r="D111" s="2" t="s">
        <v>43</v>
      </c>
      <c r="E111" s="3" t="s">
        <v>57</v>
      </c>
      <c r="F111" s="3" t="s">
        <v>86</v>
      </c>
      <c r="G111" s="3" t="s">
        <v>73</v>
      </c>
      <c r="H111" s="2" t="s">
        <v>42</v>
      </c>
      <c r="I111" s="3" t="s">
        <v>54</v>
      </c>
      <c r="J111" s="3" t="s">
        <v>60</v>
      </c>
      <c r="K111" s="3" t="s">
        <v>60</v>
      </c>
      <c r="L111" s="3" t="s">
        <v>48</v>
      </c>
      <c r="M111" s="3" t="s">
        <v>60</v>
      </c>
      <c r="N111" s="3" t="s">
        <v>48</v>
      </c>
      <c r="O111" s="3" t="s">
        <v>60</v>
      </c>
      <c r="P111" s="3" t="s">
        <v>60</v>
      </c>
      <c r="Q111" s="2" t="s">
        <v>42</v>
      </c>
      <c r="R111" s="3" t="s">
        <v>47</v>
      </c>
      <c r="S111" s="3" t="s">
        <v>60</v>
      </c>
      <c r="T111" s="3" t="s">
        <v>47</v>
      </c>
      <c r="U111" s="3" t="s">
        <v>47</v>
      </c>
      <c r="V111" s="3" t="s">
        <v>60</v>
      </c>
      <c r="W111" s="3" t="s">
        <v>54</v>
      </c>
      <c r="X111" s="3" t="s">
        <v>60</v>
      </c>
      <c r="Y111" s="3" t="s">
        <v>60</v>
      </c>
      <c r="Z111" s="2" t="s">
        <v>50</v>
      </c>
      <c r="AA111" s="2"/>
      <c r="AB111" s="2"/>
      <c r="AC111" s="2"/>
      <c r="AD111" s="2"/>
      <c r="AE111" s="2"/>
      <c r="AF111" s="2"/>
      <c r="AG111" s="2"/>
      <c r="AH111" s="2"/>
      <c r="AI111" s="2" t="s">
        <v>50</v>
      </c>
      <c r="AJ111" s="2"/>
      <c r="AK111" s="2">
        <f t="shared" si="12"/>
        <v>20</v>
      </c>
      <c r="AL111" s="2">
        <f t="shared" si="13"/>
        <v>5</v>
      </c>
      <c r="AM111" s="2">
        <f t="shared" si="14"/>
        <v>0</v>
      </c>
      <c r="AN111" s="2">
        <f t="shared" si="15"/>
        <v>25</v>
      </c>
    </row>
    <row r="112" spans="1:40" x14ac:dyDescent="0.25">
      <c r="A112" s="2" t="s">
        <v>289</v>
      </c>
      <c r="B112" s="2" t="s">
        <v>278</v>
      </c>
      <c r="C112" s="2" t="s">
        <v>42</v>
      </c>
      <c r="D112" s="2" t="s">
        <v>43</v>
      </c>
      <c r="E112" s="3" t="s">
        <v>96</v>
      </c>
      <c r="F112" s="3" t="s">
        <v>70</v>
      </c>
      <c r="G112" s="3" t="s">
        <v>73</v>
      </c>
      <c r="H112" s="2" t="s">
        <v>42</v>
      </c>
      <c r="I112" s="3" t="s">
        <v>60</v>
      </c>
      <c r="J112" s="3" t="s">
        <v>60</v>
      </c>
      <c r="K112" s="3" t="s">
        <v>60</v>
      </c>
      <c r="L112" s="3" t="s">
        <v>54</v>
      </c>
      <c r="M112" s="3" t="s">
        <v>60</v>
      </c>
      <c r="N112" s="3" t="s">
        <v>49</v>
      </c>
      <c r="O112" s="3" t="s">
        <v>60</v>
      </c>
      <c r="P112" s="3" t="s">
        <v>60</v>
      </c>
      <c r="Q112" s="2" t="s">
        <v>42</v>
      </c>
      <c r="R112" s="3" t="s">
        <v>60</v>
      </c>
      <c r="S112" s="3" t="s">
        <v>60</v>
      </c>
      <c r="T112" s="3" t="s">
        <v>60</v>
      </c>
      <c r="U112" s="3" t="s">
        <v>47</v>
      </c>
      <c r="V112" s="3" t="s">
        <v>60</v>
      </c>
      <c r="W112" s="3" t="s">
        <v>54</v>
      </c>
      <c r="X112" s="3" t="s">
        <v>60</v>
      </c>
      <c r="Y112" s="3" t="s">
        <v>60</v>
      </c>
      <c r="Z112" s="2" t="s">
        <v>50</v>
      </c>
      <c r="AA112" s="2"/>
      <c r="AB112" s="2"/>
      <c r="AC112" s="2"/>
      <c r="AD112" s="2"/>
      <c r="AE112" s="2"/>
      <c r="AF112" s="2"/>
      <c r="AG112" s="2"/>
      <c r="AH112" s="2"/>
      <c r="AI112" s="2" t="s">
        <v>50</v>
      </c>
      <c r="AJ112" s="2"/>
      <c r="AK112" s="2">
        <f t="shared" si="12"/>
        <v>6</v>
      </c>
      <c r="AL112" s="2">
        <f t="shared" si="13"/>
        <v>3</v>
      </c>
      <c r="AM112" s="2">
        <f t="shared" si="14"/>
        <v>0</v>
      </c>
      <c r="AN112" s="2">
        <f t="shared" si="15"/>
        <v>9</v>
      </c>
    </row>
    <row r="113" spans="1:40" x14ac:dyDescent="0.25">
      <c r="A113" s="2" t="s">
        <v>290</v>
      </c>
      <c r="B113" s="2" t="s">
        <v>291</v>
      </c>
      <c r="C113" s="2" t="s">
        <v>42</v>
      </c>
      <c r="D113" s="2" t="s">
        <v>43</v>
      </c>
      <c r="E113" s="3" t="s">
        <v>61</v>
      </c>
      <c r="F113" s="3" t="s">
        <v>53</v>
      </c>
      <c r="G113" s="3" t="s">
        <v>54</v>
      </c>
      <c r="H113" s="2" t="s">
        <v>42</v>
      </c>
      <c r="I113" s="3" t="s">
        <v>47</v>
      </c>
      <c r="J113" s="3" t="s">
        <v>48</v>
      </c>
      <c r="K113" s="3" t="s">
        <v>47</v>
      </c>
      <c r="L113" s="3" t="s">
        <v>60</v>
      </c>
      <c r="M113" s="3" t="s">
        <v>60</v>
      </c>
      <c r="N113" s="3" t="s">
        <v>59</v>
      </c>
      <c r="O113" s="3" t="s">
        <v>60</v>
      </c>
      <c r="P113" s="3" t="s">
        <v>60</v>
      </c>
      <c r="Q113" s="2" t="s">
        <v>42</v>
      </c>
      <c r="R113" s="3" t="s">
        <v>60</v>
      </c>
      <c r="S113" s="3" t="s">
        <v>60</v>
      </c>
      <c r="T113" s="3" t="s">
        <v>60</v>
      </c>
      <c r="U113" s="3" t="s">
        <v>60</v>
      </c>
      <c r="V113" s="3" t="s">
        <v>60</v>
      </c>
      <c r="W113" s="3" t="s">
        <v>46</v>
      </c>
      <c r="X113" s="3" t="s">
        <v>60</v>
      </c>
      <c r="Y113" s="3" t="s">
        <v>60</v>
      </c>
      <c r="Z113" s="2" t="s">
        <v>50</v>
      </c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>
        <f t="shared" si="12"/>
        <v>16</v>
      </c>
      <c r="AL113" s="2">
        <f t="shared" si="13"/>
        <v>3</v>
      </c>
      <c r="AM113" s="2">
        <f t="shared" si="14"/>
        <v>0</v>
      </c>
      <c r="AN113" s="2">
        <f t="shared" si="15"/>
        <v>19</v>
      </c>
    </row>
    <row r="114" spans="1:40" x14ac:dyDescent="0.25">
      <c r="A114" s="2" t="s">
        <v>292</v>
      </c>
      <c r="B114" s="2" t="s">
        <v>293</v>
      </c>
      <c r="C114" s="2" t="s">
        <v>42</v>
      </c>
      <c r="D114" s="2" t="s">
        <v>43</v>
      </c>
      <c r="E114" s="3" t="s">
        <v>83</v>
      </c>
      <c r="F114" s="3" t="s">
        <v>83</v>
      </c>
      <c r="G114" s="3" t="s">
        <v>48</v>
      </c>
      <c r="H114" s="2" t="s">
        <v>42</v>
      </c>
      <c r="I114" s="3" t="s">
        <v>47</v>
      </c>
      <c r="J114" s="3" t="s">
        <v>60</v>
      </c>
      <c r="K114" s="3" t="s">
        <v>60</v>
      </c>
      <c r="L114" s="3" t="s">
        <v>49</v>
      </c>
      <c r="M114" s="3" t="s">
        <v>60</v>
      </c>
      <c r="N114" s="3" t="s">
        <v>60</v>
      </c>
      <c r="O114" s="3" t="s">
        <v>60</v>
      </c>
      <c r="P114" s="3" t="s">
        <v>60</v>
      </c>
      <c r="Q114" s="2" t="s">
        <v>42</v>
      </c>
      <c r="R114" s="3" t="s">
        <v>60</v>
      </c>
      <c r="S114" s="3" t="s">
        <v>60</v>
      </c>
      <c r="T114" s="3" t="s">
        <v>60</v>
      </c>
      <c r="U114" s="3" t="s">
        <v>47</v>
      </c>
      <c r="V114" s="3" t="s">
        <v>60</v>
      </c>
      <c r="W114" s="3" t="s">
        <v>60</v>
      </c>
      <c r="X114" s="3" t="s">
        <v>60</v>
      </c>
      <c r="Y114" s="3" t="s">
        <v>60</v>
      </c>
      <c r="Z114" s="2" t="s">
        <v>50</v>
      </c>
      <c r="AA114" s="2"/>
      <c r="AB114" s="2"/>
      <c r="AC114" s="2"/>
      <c r="AD114" s="2"/>
      <c r="AE114" s="2"/>
      <c r="AF114" s="2"/>
      <c r="AG114" s="2"/>
      <c r="AH114" s="2"/>
      <c r="AI114" s="2" t="s">
        <v>50</v>
      </c>
      <c r="AJ114" s="2"/>
      <c r="AK114" s="2">
        <f t="shared" si="12"/>
        <v>5</v>
      </c>
      <c r="AL114" s="2">
        <f t="shared" si="13"/>
        <v>1</v>
      </c>
      <c r="AM114" s="2">
        <f t="shared" si="14"/>
        <v>0</v>
      </c>
      <c r="AN114" s="2">
        <f t="shared" si="15"/>
        <v>6</v>
      </c>
    </row>
    <row r="115" spans="1:40" x14ac:dyDescent="0.25">
      <c r="A115" s="2" t="s">
        <v>294</v>
      </c>
      <c r="B115" s="2" t="s">
        <v>295</v>
      </c>
      <c r="C115" s="2" t="s">
        <v>42</v>
      </c>
      <c r="D115" s="2" t="s">
        <v>43</v>
      </c>
      <c r="E115" s="3" t="s">
        <v>53</v>
      </c>
      <c r="F115" s="3" t="s">
        <v>54</v>
      </c>
      <c r="G115" s="3" t="s">
        <v>47</v>
      </c>
      <c r="H115" s="2" t="s">
        <v>42</v>
      </c>
      <c r="I115" s="3" t="s">
        <v>47</v>
      </c>
      <c r="J115" s="3" t="s">
        <v>60</v>
      </c>
      <c r="K115" s="3" t="s">
        <v>60</v>
      </c>
      <c r="L115" s="3" t="s">
        <v>60</v>
      </c>
      <c r="M115" s="3" t="s">
        <v>60</v>
      </c>
      <c r="N115" s="3" t="s">
        <v>54</v>
      </c>
      <c r="O115" s="3" t="s">
        <v>60</v>
      </c>
      <c r="P115" s="3" t="s">
        <v>60</v>
      </c>
      <c r="Q115" s="2" t="s">
        <v>42</v>
      </c>
      <c r="R115" s="3" t="s">
        <v>60</v>
      </c>
      <c r="S115" s="3" t="s">
        <v>60</v>
      </c>
      <c r="T115" s="3" t="s">
        <v>60</v>
      </c>
      <c r="U115" s="3" t="s">
        <v>60</v>
      </c>
      <c r="V115" s="3" t="s">
        <v>60</v>
      </c>
      <c r="W115" s="3" t="s">
        <v>73</v>
      </c>
      <c r="X115" s="3" t="s">
        <v>60</v>
      </c>
      <c r="Y115" s="3" t="s">
        <v>47</v>
      </c>
      <c r="Z115" s="2" t="s">
        <v>50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>
        <f t="shared" si="12"/>
        <v>3</v>
      </c>
      <c r="AL115" s="2">
        <f t="shared" si="13"/>
        <v>7</v>
      </c>
      <c r="AM115" s="2">
        <f t="shared" si="14"/>
        <v>1</v>
      </c>
      <c r="AN115" s="2">
        <f t="shared" si="15"/>
        <v>11</v>
      </c>
    </row>
    <row r="116" spans="1:40" x14ac:dyDescent="0.25">
      <c r="A116" s="2" t="s">
        <v>296</v>
      </c>
      <c r="B116" s="2" t="s">
        <v>297</v>
      </c>
      <c r="C116" s="2" t="s">
        <v>42</v>
      </c>
      <c r="D116" s="2" t="s">
        <v>43</v>
      </c>
      <c r="E116" s="3" t="s">
        <v>62</v>
      </c>
      <c r="F116" s="3" t="s">
        <v>62</v>
      </c>
      <c r="G116" s="3" t="s">
        <v>96</v>
      </c>
      <c r="H116" s="2" t="s">
        <v>42</v>
      </c>
      <c r="I116" s="2"/>
      <c r="J116" s="2"/>
      <c r="K116" s="2"/>
      <c r="L116" s="2"/>
      <c r="M116" s="2"/>
      <c r="N116" s="3" t="s">
        <v>73</v>
      </c>
      <c r="O116" s="2"/>
      <c r="P116" s="2"/>
      <c r="Q116" s="2" t="s">
        <v>42</v>
      </c>
      <c r="R116" s="2"/>
      <c r="S116" s="2"/>
      <c r="T116" s="2"/>
      <c r="U116" s="2"/>
      <c r="V116" s="2"/>
      <c r="W116" s="3" t="s">
        <v>49</v>
      </c>
      <c r="X116" s="2"/>
      <c r="Y116" s="2"/>
      <c r="Z116" s="2" t="s">
        <v>50</v>
      </c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>
        <f t="shared" si="12"/>
        <v>7</v>
      </c>
      <c r="AL116" s="2">
        <f t="shared" si="13"/>
        <v>4</v>
      </c>
      <c r="AM116" s="2">
        <f t="shared" si="14"/>
        <v>0</v>
      </c>
      <c r="AN116" s="2">
        <f t="shared" si="15"/>
        <v>11</v>
      </c>
    </row>
    <row r="117" spans="1:40" x14ac:dyDescent="0.25">
      <c r="A117" s="2" t="s">
        <v>298</v>
      </c>
      <c r="B117" s="2" t="s">
        <v>299</v>
      </c>
      <c r="C117" s="2" t="s">
        <v>42</v>
      </c>
      <c r="D117" s="2" t="s">
        <v>43</v>
      </c>
      <c r="E117" s="3" t="s">
        <v>123</v>
      </c>
      <c r="F117" s="3" t="s">
        <v>96</v>
      </c>
      <c r="G117" s="3" t="s">
        <v>47</v>
      </c>
      <c r="H117" s="2" t="s">
        <v>42</v>
      </c>
      <c r="I117" s="3" t="s">
        <v>60</v>
      </c>
      <c r="J117" s="3" t="s">
        <v>49</v>
      </c>
      <c r="K117" s="3" t="s">
        <v>60</v>
      </c>
      <c r="L117" s="3" t="s">
        <v>60</v>
      </c>
      <c r="M117" s="3" t="s">
        <v>60</v>
      </c>
      <c r="N117" s="3" t="s">
        <v>59</v>
      </c>
      <c r="O117" s="3" t="s">
        <v>60</v>
      </c>
      <c r="P117" s="3" t="s">
        <v>60</v>
      </c>
      <c r="Q117" s="2" t="s">
        <v>42</v>
      </c>
      <c r="R117" s="3" t="s">
        <v>60</v>
      </c>
      <c r="S117" s="3" t="s">
        <v>59</v>
      </c>
      <c r="T117" s="3" t="s">
        <v>60</v>
      </c>
      <c r="U117" s="3" t="s">
        <v>60</v>
      </c>
      <c r="V117" s="3" t="s">
        <v>60</v>
      </c>
      <c r="W117" s="3" t="s">
        <v>83</v>
      </c>
      <c r="X117" s="3" t="s">
        <v>60</v>
      </c>
      <c r="Y117" s="3" t="s">
        <v>60</v>
      </c>
      <c r="Z117" s="2" t="s">
        <v>50</v>
      </c>
      <c r="AA117" s="2"/>
      <c r="AB117" s="2"/>
      <c r="AC117" s="2"/>
      <c r="AD117" s="2"/>
      <c r="AE117" s="2"/>
      <c r="AF117" s="2"/>
      <c r="AG117" s="2"/>
      <c r="AH117" s="2"/>
      <c r="AI117" s="2" t="s">
        <v>50</v>
      </c>
      <c r="AJ117" s="2"/>
      <c r="AK117" s="2">
        <f t="shared" si="12"/>
        <v>9</v>
      </c>
      <c r="AL117" s="2">
        <f t="shared" si="13"/>
        <v>11</v>
      </c>
      <c r="AM117" s="2">
        <f t="shared" si="14"/>
        <v>0</v>
      </c>
      <c r="AN117" s="2">
        <f t="shared" si="15"/>
        <v>20</v>
      </c>
    </row>
    <row r="118" spans="1:40" x14ac:dyDescent="0.25">
      <c r="A118" s="2" t="s">
        <v>300</v>
      </c>
      <c r="B118" s="2" t="s">
        <v>301</v>
      </c>
      <c r="C118" s="2" t="s">
        <v>42</v>
      </c>
      <c r="D118" s="2" t="s">
        <v>43</v>
      </c>
      <c r="E118" s="3" t="s">
        <v>195</v>
      </c>
      <c r="F118" s="3" t="s">
        <v>53</v>
      </c>
      <c r="G118" s="3" t="s">
        <v>49</v>
      </c>
      <c r="H118" s="2" t="s">
        <v>42</v>
      </c>
      <c r="I118" s="3" t="s">
        <v>47</v>
      </c>
      <c r="J118" s="3" t="s">
        <v>60</v>
      </c>
      <c r="K118" s="3" t="s">
        <v>47</v>
      </c>
      <c r="L118" s="3" t="s">
        <v>54</v>
      </c>
      <c r="M118" s="3" t="s">
        <v>60</v>
      </c>
      <c r="N118" s="3" t="s">
        <v>83</v>
      </c>
      <c r="O118" s="3" t="s">
        <v>60</v>
      </c>
      <c r="P118" s="3" t="s">
        <v>60</v>
      </c>
      <c r="Q118" s="2" t="s">
        <v>42</v>
      </c>
      <c r="R118" s="3" t="s">
        <v>60</v>
      </c>
      <c r="S118" s="3" t="s">
        <v>60</v>
      </c>
      <c r="T118" s="3" t="s">
        <v>60</v>
      </c>
      <c r="U118" s="3" t="s">
        <v>54</v>
      </c>
      <c r="V118" s="3" t="s">
        <v>60</v>
      </c>
      <c r="W118" s="3" t="s">
        <v>70</v>
      </c>
      <c r="X118" s="3" t="s">
        <v>60</v>
      </c>
      <c r="Y118" s="3" t="s">
        <v>60</v>
      </c>
      <c r="Z118" s="2" t="s">
        <v>50</v>
      </c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>
        <f t="shared" si="12"/>
        <v>10</v>
      </c>
      <c r="AL118" s="2">
        <f t="shared" si="13"/>
        <v>10</v>
      </c>
      <c r="AM118" s="2">
        <f t="shared" si="14"/>
        <v>0</v>
      </c>
      <c r="AN118" s="2">
        <f t="shared" si="15"/>
        <v>20</v>
      </c>
    </row>
    <row r="119" spans="1:40" x14ac:dyDescent="0.25">
      <c r="A119" s="2" t="s">
        <v>302</v>
      </c>
      <c r="B119" s="2" t="s">
        <v>303</v>
      </c>
      <c r="C119" s="2" t="s">
        <v>42</v>
      </c>
      <c r="D119" s="2" t="s">
        <v>43</v>
      </c>
      <c r="E119" s="3" t="s">
        <v>304</v>
      </c>
      <c r="F119" s="3" t="s">
        <v>238</v>
      </c>
      <c r="G119" s="3" t="s">
        <v>59</v>
      </c>
      <c r="H119" s="2" t="s">
        <v>42</v>
      </c>
      <c r="I119" s="3" t="s">
        <v>47</v>
      </c>
      <c r="J119" s="3" t="s">
        <v>60</v>
      </c>
      <c r="K119" s="3" t="s">
        <v>47</v>
      </c>
      <c r="L119" s="3" t="s">
        <v>47</v>
      </c>
      <c r="M119" s="3" t="s">
        <v>47</v>
      </c>
      <c r="N119" s="3" t="s">
        <v>48</v>
      </c>
      <c r="O119" s="3" t="s">
        <v>60</v>
      </c>
      <c r="P119" s="3" t="s">
        <v>73</v>
      </c>
      <c r="Q119" s="2" t="s">
        <v>42</v>
      </c>
      <c r="R119" s="3" t="s">
        <v>60</v>
      </c>
      <c r="S119" s="3" t="s">
        <v>60</v>
      </c>
      <c r="T119" s="3" t="s">
        <v>47</v>
      </c>
      <c r="U119" s="3" t="s">
        <v>60</v>
      </c>
      <c r="V119" s="3" t="s">
        <v>60</v>
      </c>
      <c r="W119" s="3" t="s">
        <v>59</v>
      </c>
      <c r="X119" s="3" t="s">
        <v>60</v>
      </c>
      <c r="Y119" s="3" t="s">
        <v>83</v>
      </c>
      <c r="Z119" s="2" t="s">
        <v>50</v>
      </c>
      <c r="AA119" s="2"/>
      <c r="AB119" s="2"/>
      <c r="AC119" s="2"/>
      <c r="AD119" s="2"/>
      <c r="AE119" s="2"/>
      <c r="AF119" s="2"/>
      <c r="AG119" s="2"/>
      <c r="AH119" s="2"/>
      <c r="AI119" s="2" t="s">
        <v>42</v>
      </c>
      <c r="AJ119" s="3" t="s">
        <v>61</v>
      </c>
      <c r="AK119" s="3">
        <f t="shared" si="12"/>
        <v>20</v>
      </c>
      <c r="AL119" s="3">
        <f t="shared" si="13"/>
        <v>6</v>
      </c>
      <c r="AM119" s="3">
        <f t="shared" si="14"/>
        <v>19</v>
      </c>
      <c r="AN119" s="3">
        <f t="shared" si="15"/>
        <v>45</v>
      </c>
    </row>
    <row r="120" spans="1:40" x14ac:dyDescent="0.25">
      <c r="A120" s="2" t="s">
        <v>305</v>
      </c>
      <c r="B120" s="2" t="s">
        <v>306</v>
      </c>
      <c r="C120" s="2" t="s">
        <v>42</v>
      </c>
      <c r="D120" s="2" t="s">
        <v>43</v>
      </c>
      <c r="E120" s="3" t="s">
        <v>61</v>
      </c>
      <c r="F120" s="3" t="s">
        <v>46</v>
      </c>
      <c r="G120" s="3" t="s">
        <v>73</v>
      </c>
      <c r="H120" s="2" t="s">
        <v>42</v>
      </c>
      <c r="I120" s="3" t="s">
        <v>47</v>
      </c>
      <c r="J120" s="2"/>
      <c r="K120" s="2"/>
      <c r="L120" s="2"/>
      <c r="M120" s="2"/>
      <c r="N120" s="3" t="s">
        <v>49</v>
      </c>
      <c r="O120" s="2"/>
      <c r="P120" s="2"/>
      <c r="Q120" s="2" t="s">
        <v>42</v>
      </c>
      <c r="R120" s="3" t="s">
        <v>47</v>
      </c>
      <c r="S120" s="2"/>
      <c r="T120" s="2"/>
      <c r="U120" s="3" t="s">
        <v>47</v>
      </c>
      <c r="V120" s="2"/>
      <c r="W120" s="3" t="s">
        <v>46</v>
      </c>
      <c r="X120" s="2"/>
      <c r="Y120" s="2"/>
      <c r="Z120" s="2" t="s">
        <v>50</v>
      </c>
      <c r="AA120" s="2"/>
      <c r="AB120" s="2"/>
      <c r="AC120" s="2"/>
      <c r="AD120" s="2"/>
      <c r="AE120" s="2"/>
      <c r="AF120" s="2"/>
      <c r="AG120" s="2"/>
      <c r="AH120" s="2"/>
      <c r="AI120" s="2" t="s">
        <v>42</v>
      </c>
      <c r="AJ120" s="3" t="s">
        <v>46</v>
      </c>
      <c r="AK120" s="3">
        <f t="shared" si="12"/>
        <v>5</v>
      </c>
      <c r="AL120" s="3">
        <f t="shared" si="13"/>
        <v>5</v>
      </c>
      <c r="AM120" s="3">
        <f t="shared" si="14"/>
        <v>3</v>
      </c>
      <c r="AN120" s="3">
        <f t="shared" si="15"/>
        <v>13</v>
      </c>
    </row>
    <row r="121" spans="1:40" x14ac:dyDescent="0.25">
      <c r="A121" s="2" t="s">
        <v>307</v>
      </c>
      <c r="B121" s="2" t="s">
        <v>308</v>
      </c>
      <c r="C121" s="2" t="s">
        <v>42</v>
      </c>
      <c r="D121" s="2" t="s">
        <v>43</v>
      </c>
      <c r="E121" s="3" t="s">
        <v>309</v>
      </c>
      <c r="F121" s="3" t="s">
        <v>86</v>
      </c>
      <c r="G121" s="3" t="s">
        <v>73</v>
      </c>
      <c r="H121" s="2" t="s">
        <v>42</v>
      </c>
      <c r="I121" s="3" t="s">
        <v>54</v>
      </c>
      <c r="J121" s="3" t="s">
        <v>60</v>
      </c>
      <c r="K121" s="3" t="s">
        <v>60</v>
      </c>
      <c r="L121" s="3" t="s">
        <v>46</v>
      </c>
      <c r="M121" s="3" t="s">
        <v>60</v>
      </c>
      <c r="N121" s="3" t="s">
        <v>48</v>
      </c>
      <c r="O121" s="3" t="s">
        <v>47</v>
      </c>
      <c r="P121" s="3" t="s">
        <v>73</v>
      </c>
      <c r="Q121" s="2" t="s">
        <v>42</v>
      </c>
      <c r="R121" s="2"/>
      <c r="S121" s="2"/>
      <c r="T121" s="2"/>
      <c r="U121" s="2"/>
      <c r="V121" s="2"/>
      <c r="W121" s="2"/>
      <c r="X121" s="2"/>
      <c r="Y121" s="3" t="s">
        <v>46</v>
      </c>
      <c r="Z121" s="2" t="s">
        <v>50</v>
      </c>
      <c r="AA121" s="2"/>
      <c r="AB121" s="2"/>
      <c r="AC121" s="2"/>
      <c r="AD121" s="2"/>
      <c r="AE121" s="2"/>
      <c r="AF121" s="2"/>
      <c r="AG121" s="2"/>
      <c r="AH121" s="2"/>
      <c r="AI121" s="2" t="s">
        <v>42</v>
      </c>
      <c r="AJ121" s="3" t="s">
        <v>96</v>
      </c>
      <c r="AK121" s="3">
        <f t="shared" si="12"/>
        <v>22</v>
      </c>
      <c r="AL121" s="3">
        <f t="shared" si="13"/>
        <v>0</v>
      </c>
      <c r="AM121" s="3">
        <f t="shared" si="14"/>
        <v>13</v>
      </c>
      <c r="AN121" s="3">
        <f t="shared" si="15"/>
        <v>35</v>
      </c>
    </row>
    <row r="122" spans="1:40" x14ac:dyDescent="0.25">
      <c r="A122" s="2" t="s">
        <v>310</v>
      </c>
      <c r="B122" s="2" t="s">
        <v>311</v>
      </c>
      <c r="C122" s="2" t="s">
        <v>42</v>
      </c>
      <c r="D122" s="2" t="s">
        <v>43</v>
      </c>
      <c r="E122" s="3" t="s">
        <v>312</v>
      </c>
      <c r="F122" s="3" t="s">
        <v>76</v>
      </c>
      <c r="G122" s="3" t="s">
        <v>49</v>
      </c>
      <c r="H122" s="2" t="s">
        <v>42</v>
      </c>
      <c r="I122" s="3" t="s">
        <v>47</v>
      </c>
      <c r="J122" s="3" t="s">
        <v>60</v>
      </c>
      <c r="K122" s="3" t="s">
        <v>60</v>
      </c>
      <c r="L122" s="3" t="s">
        <v>59</v>
      </c>
      <c r="M122" s="3" t="s">
        <v>60</v>
      </c>
      <c r="N122" s="3" t="s">
        <v>153</v>
      </c>
      <c r="O122" s="3" t="s">
        <v>60</v>
      </c>
      <c r="P122" s="3" t="s">
        <v>60</v>
      </c>
      <c r="Q122" s="2" t="s">
        <v>42</v>
      </c>
      <c r="R122" s="3" t="s">
        <v>54</v>
      </c>
      <c r="S122" s="3" t="s">
        <v>60</v>
      </c>
      <c r="T122" s="3" t="s">
        <v>47</v>
      </c>
      <c r="U122" s="3" t="s">
        <v>54</v>
      </c>
      <c r="V122" s="3" t="s">
        <v>60</v>
      </c>
      <c r="W122" s="3" t="s">
        <v>70</v>
      </c>
      <c r="X122" s="3" t="s">
        <v>60</v>
      </c>
      <c r="Y122" s="3" t="s">
        <v>60</v>
      </c>
      <c r="Z122" s="2" t="s">
        <v>50</v>
      </c>
      <c r="AA122" s="2"/>
      <c r="AB122" s="2"/>
      <c r="AC122" s="2"/>
      <c r="AD122" s="2"/>
      <c r="AE122" s="2"/>
      <c r="AF122" s="2"/>
      <c r="AG122" s="2"/>
      <c r="AH122" s="2"/>
      <c r="AI122" s="2" t="s">
        <v>50</v>
      </c>
      <c r="AJ122" s="2"/>
      <c r="AK122" s="2">
        <f t="shared" si="12"/>
        <v>23</v>
      </c>
      <c r="AL122" s="2">
        <f t="shared" si="13"/>
        <v>13</v>
      </c>
      <c r="AM122" s="2">
        <f t="shared" si="14"/>
        <v>0</v>
      </c>
      <c r="AN122" s="2">
        <f t="shared" si="15"/>
        <v>36</v>
      </c>
    </row>
    <row r="123" spans="1:40" x14ac:dyDescent="0.25">
      <c r="A123" s="2" t="s">
        <v>313</v>
      </c>
      <c r="B123" s="2" t="s">
        <v>314</v>
      </c>
      <c r="C123" s="2" t="s">
        <v>42</v>
      </c>
      <c r="D123" s="2" t="s">
        <v>43</v>
      </c>
      <c r="E123" s="3" t="s">
        <v>57</v>
      </c>
      <c r="F123" s="3" t="s">
        <v>57</v>
      </c>
      <c r="G123" s="3" t="s">
        <v>57</v>
      </c>
      <c r="H123" s="2" t="s">
        <v>42</v>
      </c>
      <c r="I123" s="3" t="s">
        <v>47</v>
      </c>
      <c r="J123" s="3" t="s">
        <v>60</v>
      </c>
      <c r="K123" s="3" t="s">
        <v>60</v>
      </c>
      <c r="L123" s="3" t="s">
        <v>47</v>
      </c>
      <c r="M123" s="3" t="s">
        <v>60</v>
      </c>
      <c r="N123" s="3" t="s">
        <v>49</v>
      </c>
      <c r="O123" s="3" t="s">
        <v>60</v>
      </c>
      <c r="P123" s="3" t="s">
        <v>60</v>
      </c>
      <c r="Q123" s="2" t="s">
        <v>42</v>
      </c>
      <c r="R123" s="3" t="s">
        <v>60</v>
      </c>
      <c r="S123" s="3" t="s">
        <v>47</v>
      </c>
      <c r="T123" s="3" t="s">
        <v>60</v>
      </c>
      <c r="U123" s="3" t="s">
        <v>47</v>
      </c>
      <c r="V123" s="3" t="s">
        <v>60</v>
      </c>
      <c r="W123" s="3" t="s">
        <v>153</v>
      </c>
      <c r="X123" s="3" t="s">
        <v>60</v>
      </c>
      <c r="Y123" s="3" t="s">
        <v>60</v>
      </c>
      <c r="Z123" s="2" t="s">
        <v>50</v>
      </c>
      <c r="AA123" s="2"/>
      <c r="AB123" s="2"/>
      <c r="AC123" s="2"/>
      <c r="AD123" s="2"/>
      <c r="AE123" s="2"/>
      <c r="AF123" s="2"/>
      <c r="AG123" s="2"/>
      <c r="AH123" s="2"/>
      <c r="AI123" s="2" t="s">
        <v>42</v>
      </c>
      <c r="AJ123" s="3" t="s">
        <v>195</v>
      </c>
      <c r="AK123" s="3">
        <f t="shared" si="12"/>
        <v>6</v>
      </c>
      <c r="AL123" s="3">
        <f t="shared" si="13"/>
        <v>19</v>
      </c>
      <c r="AM123" s="3">
        <f t="shared" si="14"/>
        <v>21</v>
      </c>
      <c r="AN123" s="3">
        <f t="shared" si="15"/>
        <v>46</v>
      </c>
    </row>
    <row r="124" spans="1:40" x14ac:dyDescent="0.25">
      <c r="A124" s="2" t="s">
        <v>315</v>
      </c>
      <c r="B124" s="2" t="s">
        <v>316</v>
      </c>
      <c r="C124" s="2" t="s">
        <v>42</v>
      </c>
      <c r="D124" s="2" t="s">
        <v>43</v>
      </c>
      <c r="E124" s="3" t="s">
        <v>59</v>
      </c>
      <c r="F124" s="3" t="s">
        <v>59</v>
      </c>
      <c r="G124" s="3" t="s">
        <v>60</v>
      </c>
      <c r="H124" s="2" t="s">
        <v>50</v>
      </c>
      <c r="I124" s="2"/>
      <c r="J124" s="2"/>
      <c r="K124" s="2"/>
      <c r="L124" s="2"/>
      <c r="M124" s="2"/>
      <c r="N124" s="2"/>
      <c r="O124" s="2"/>
      <c r="P124" s="2"/>
      <c r="Q124" s="2" t="s">
        <v>42</v>
      </c>
      <c r="R124" s="3" t="s">
        <v>60</v>
      </c>
      <c r="S124" s="3" t="s">
        <v>60</v>
      </c>
      <c r="T124" s="3" t="s">
        <v>60</v>
      </c>
      <c r="U124" s="3" t="s">
        <v>60</v>
      </c>
      <c r="V124" s="3" t="s">
        <v>60</v>
      </c>
      <c r="W124" s="3" t="s">
        <v>59</v>
      </c>
      <c r="X124" s="3" t="s">
        <v>60</v>
      </c>
      <c r="Y124" s="3" t="s">
        <v>60</v>
      </c>
      <c r="Z124" s="2" t="s">
        <v>50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>
        <f t="shared" si="12"/>
        <v>0</v>
      </c>
      <c r="AL124" s="2">
        <f t="shared" si="13"/>
        <v>5</v>
      </c>
      <c r="AM124" s="2">
        <f t="shared" si="14"/>
        <v>0</v>
      </c>
      <c r="AN124" s="2">
        <f t="shared" si="15"/>
        <v>5</v>
      </c>
    </row>
    <row r="125" spans="1:40" x14ac:dyDescent="0.25">
      <c r="A125" s="2" t="s">
        <v>317</v>
      </c>
      <c r="B125" s="2" t="s">
        <v>318</v>
      </c>
      <c r="C125" s="2" t="s">
        <v>42</v>
      </c>
      <c r="D125" s="2" t="s">
        <v>43</v>
      </c>
      <c r="E125" s="3" t="s">
        <v>83</v>
      </c>
      <c r="F125" s="3" t="s">
        <v>83</v>
      </c>
      <c r="G125" s="3" t="s">
        <v>60</v>
      </c>
      <c r="H125" s="2" t="s">
        <v>50</v>
      </c>
      <c r="I125" s="2"/>
      <c r="J125" s="2"/>
      <c r="K125" s="2"/>
      <c r="L125" s="2"/>
      <c r="M125" s="2"/>
      <c r="N125" s="2"/>
      <c r="O125" s="2"/>
      <c r="P125" s="2"/>
      <c r="Q125" s="2" t="s">
        <v>42</v>
      </c>
      <c r="R125" s="3" t="s">
        <v>60</v>
      </c>
      <c r="S125" s="3" t="s">
        <v>60</v>
      </c>
      <c r="T125" s="3" t="s">
        <v>60</v>
      </c>
      <c r="U125" s="3" t="s">
        <v>60</v>
      </c>
      <c r="V125" s="3" t="s">
        <v>60</v>
      </c>
      <c r="W125" s="3" t="s">
        <v>83</v>
      </c>
      <c r="X125" s="3" t="s">
        <v>60</v>
      </c>
      <c r="Y125" s="3" t="s">
        <v>60</v>
      </c>
      <c r="Z125" s="2" t="s">
        <v>50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>
        <f t="shared" si="12"/>
        <v>0</v>
      </c>
      <c r="AL125" s="2">
        <f t="shared" si="13"/>
        <v>6</v>
      </c>
      <c r="AM125" s="2">
        <f t="shared" si="14"/>
        <v>0</v>
      </c>
      <c r="AN125" s="2">
        <f t="shared" si="15"/>
        <v>6</v>
      </c>
    </row>
    <row r="126" spans="1:40" x14ac:dyDescent="0.25">
      <c r="A126" s="2" t="s">
        <v>319</v>
      </c>
      <c r="B126" s="2" t="s">
        <v>320</v>
      </c>
      <c r="C126" s="2" t="s">
        <v>42</v>
      </c>
      <c r="D126" s="2" t="s">
        <v>43</v>
      </c>
      <c r="E126" s="3" t="s">
        <v>46</v>
      </c>
      <c r="F126" s="3" t="s">
        <v>47</v>
      </c>
      <c r="G126" s="3" t="s">
        <v>60</v>
      </c>
      <c r="H126" s="2" t="s">
        <v>50</v>
      </c>
      <c r="I126" s="2"/>
      <c r="J126" s="2"/>
      <c r="K126" s="2"/>
      <c r="L126" s="2"/>
      <c r="M126" s="2"/>
      <c r="N126" s="2"/>
      <c r="O126" s="2"/>
      <c r="P126" s="2"/>
      <c r="Q126" s="2" t="s">
        <v>42</v>
      </c>
      <c r="R126" s="3" t="s">
        <v>60</v>
      </c>
      <c r="S126" s="3" t="s">
        <v>60</v>
      </c>
      <c r="T126" s="3" t="s">
        <v>60</v>
      </c>
      <c r="U126" s="3" t="s">
        <v>60</v>
      </c>
      <c r="V126" s="3" t="s">
        <v>60</v>
      </c>
      <c r="W126" s="3" t="s">
        <v>47</v>
      </c>
      <c r="X126" s="3" t="s">
        <v>60</v>
      </c>
      <c r="Y126" s="3" t="s">
        <v>60</v>
      </c>
      <c r="Z126" s="2" t="s">
        <v>50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>
        <f t="shared" si="12"/>
        <v>0</v>
      </c>
      <c r="AL126" s="2">
        <f t="shared" si="13"/>
        <v>1</v>
      </c>
      <c r="AM126" s="2">
        <f t="shared" si="14"/>
        <v>0</v>
      </c>
      <c r="AN126" s="2">
        <f t="shared" si="15"/>
        <v>1</v>
      </c>
    </row>
    <row r="127" spans="1:40" x14ac:dyDescent="0.25">
      <c r="A127" s="2" t="s">
        <v>321</v>
      </c>
      <c r="B127" s="2" t="s">
        <v>322</v>
      </c>
      <c r="C127" s="2" t="s">
        <v>42</v>
      </c>
      <c r="D127" s="2" t="s">
        <v>43</v>
      </c>
      <c r="E127" s="3" t="s">
        <v>195</v>
      </c>
      <c r="F127" s="3" t="s">
        <v>49</v>
      </c>
      <c r="G127" s="3" t="s">
        <v>60</v>
      </c>
      <c r="H127" s="2" t="s">
        <v>50</v>
      </c>
      <c r="I127" s="2"/>
      <c r="J127" s="2"/>
      <c r="K127" s="2"/>
      <c r="L127" s="2"/>
      <c r="M127" s="2"/>
      <c r="N127" s="2"/>
      <c r="O127" s="2"/>
      <c r="P127" s="2"/>
      <c r="Q127" s="2" t="s">
        <v>42</v>
      </c>
      <c r="R127" s="3" t="s">
        <v>47</v>
      </c>
      <c r="S127" s="3" t="s">
        <v>60</v>
      </c>
      <c r="T127" s="3" t="s">
        <v>60</v>
      </c>
      <c r="U127" s="3" t="s">
        <v>47</v>
      </c>
      <c r="V127" s="3" t="s">
        <v>60</v>
      </c>
      <c r="W127" s="3" t="s">
        <v>54</v>
      </c>
      <c r="X127" s="3" t="s">
        <v>60</v>
      </c>
      <c r="Y127" s="3" t="s">
        <v>60</v>
      </c>
      <c r="Z127" s="2" t="s">
        <v>50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>
        <f t="shared" si="12"/>
        <v>0</v>
      </c>
      <c r="AL127" s="2">
        <f t="shared" si="13"/>
        <v>4</v>
      </c>
      <c r="AM127" s="2">
        <f t="shared" si="14"/>
        <v>0</v>
      </c>
      <c r="AN127" s="2">
        <f t="shared" si="15"/>
        <v>4</v>
      </c>
    </row>
    <row r="128" spans="1:40" x14ac:dyDescent="0.25">
      <c r="A128" s="2" t="s">
        <v>323</v>
      </c>
      <c r="B128" s="2" t="s">
        <v>324</v>
      </c>
      <c r="C128" s="2" t="s">
        <v>42</v>
      </c>
      <c r="D128" s="2" t="s">
        <v>43</v>
      </c>
      <c r="E128" s="3" t="s">
        <v>73</v>
      </c>
      <c r="F128" s="3" t="s">
        <v>83</v>
      </c>
      <c r="G128" s="3" t="s">
        <v>54</v>
      </c>
      <c r="H128" s="2" t="s">
        <v>50</v>
      </c>
      <c r="I128" s="2"/>
      <c r="J128" s="2"/>
      <c r="K128" s="2"/>
      <c r="L128" s="2"/>
      <c r="M128" s="2"/>
      <c r="N128" s="2"/>
      <c r="O128" s="2"/>
      <c r="P128" s="2"/>
      <c r="Q128" s="2" t="s">
        <v>42</v>
      </c>
      <c r="R128" s="3" t="s">
        <v>60</v>
      </c>
      <c r="S128" s="3" t="s">
        <v>60</v>
      </c>
      <c r="T128" s="3" t="s">
        <v>60</v>
      </c>
      <c r="U128" s="3" t="s">
        <v>60</v>
      </c>
      <c r="V128" s="3" t="s">
        <v>60</v>
      </c>
      <c r="W128" s="3" t="s">
        <v>49</v>
      </c>
      <c r="X128" s="3" t="s">
        <v>60</v>
      </c>
      <c r="Y128" s="3" t="s">
        <v>60</v>
      </c>
      <c r="Z128" s="2" t="s">
        <v>50</v>
      </c>
      <c r="AA128" s="2"/>
      <c r="AB128" s="2"/>
      <c r="AC128" s="2"/>
      <c r="AD128" s="2"/>
      <c r="AE128" s="2"/>
      <c r="AF128" s="2"/>
      <c r="AG128" s="2"/>
      <c r="AH128" s="2"/>
      <c r="AI128" s="2" t="s">
        <v>50</v>
      </c>
      <c r="AJ128" s="2"/>
      <c r="AK128" s="2">
        <f t="shared" si="12"/>
        <v>0</v>
      </c>
      <c r="AL128" s="2">
        <f t="shared" si="13"/>
        <v>4</v>
      </c>
      <c r="AM128" s="2">
        <f t="shared" si="14"/>
        <v>0</v>
      </c>
      <c r="AN128" s="2">
        <f t="shared" si="15"/>
        <v>4</v>
      </c>
    </row>
    <row r="129" spans="1:40" x14ac:dyDescent="0.25">
      <c r="A129" s="2" t="s">
        <v>325</v>
      </c>
      <c r="B129" s="2" t="s">
        <v>326</v>
      </c>
      <c r="C129" s="2" t="s">
        <v>42</v>
      </c>
      <c r="D129" s="2" t="s">
        <v>43</v>
      </c>
      <c r="E129" s="3" t="s">
        <v>53</v>
      </c>
      <c r="F129" s="3" t="s">
        <v>49</v>
      </c>
      <c r="G129" s="3" t="s">
        <v>54</v>
      </c>
      <c r="H129" s="2" t="s">
        <v>50</v>
      </c>
      <c r="I129" s="2"/>
      <c r="J129" s="2"/>
      <c r="K129" s="2"/>
      <c r="L129" s="2"/>
      <c r="M129" s="2"/>
      <c r="N129" s="2"/>
      <c r="O129" s="2"/>
      <c r="P129" s="2"/>
      <c r="Q129" s="2" t="s">
        <v>42</v>
      </c>
      <c r="R129" s="3" t="s">
        <v>60</v>
      </c>
      <c r="S129" s="3" t="s">
        <v>60</v>
      </c>
      <c r="T129" s="3" t="s">
        <v>60</v>
      </c>
      <c r="U129" s="3" t="s">
        <v>60</v>
      </c>
      <c r="V129" s="3" t="s">
        <v>60</v>
      </c>
      <c r="W129" s="3" t="s">
        <v>54</v>
      </c>
      <c r="X129" s="3" t="s">
        <v>60</v>
      </c>
      <c r="Y129" s="3" t="s">
        <v>60</v>
      </c>
      <c r="Z129" s="2" t="s">
        <v>50</v>
      </c>
      <c r="AA129" s="2"/>
      <c r="AB129" s="2"/>
      <c r="AC129" s="2"/>
      <c r="AD129" s="2"/>
      <c r="AE129" s="2"/>
      <c r="AF129" s="2"/>
      <c r="AG129" s="2"/>
      <c r="AH129" s="2"/>
      <c r="AI129" s="2" t="s">
        <v>50</v>
      </c>
      <c r="AJ129" s="2"/>
      <c r="AK129" s="2">
        <f t="shared" si="12"/>
        <v>0</v>
      </c>
      <c r="AL129" s="2">
        <f t="shared" si="13"/>
        <v>2</v>
      </c>
      <c r="AM129" s="2">
        <f t="shared" si="14"/>
        <v>0</v>
      </c>
      <c r="AN129" s="2">
        <f t="shared" si="15"/>
        <v>2</v>
      </c>
    </row>
    <row r="130" spans="1:40" x14ac:dyDescent="0.25">
      <c r="A130" s="2" t="s">
        <v>327</v>
      </c>
      <c r="B130" s="2" t="s">
        <v>328</v>
      </c>
      <c r="C130" s="2" t="s">
        <v>42</v>
      </c>
      <c r="D130" s="2" t="s">
        <v>43</v>
      </c>
      <c r="E130" s="3" t="s">
        <v>59</v>
      </c>
      <c r="F130" s="3" t="s">
        <v>54</v>
      </c>
      <c r="G130" s="3" t="s">
        <v>60</v>
      </c>
      <c r="H130" s="2" t="s">
        <v>50</v>
      </c>
      <c r="I130" s="2"/>
      <c r="J130" s="2"/>
      <c r="K130" s="2"/>
      <c r="L130" s="2"/>
      <c r="M130" s="2"/>
      <c r="N130" s="2"/>
      <c r="O130" s="2"/>
      <c r="P130" s="2"/>
      <c r="Q130" s="2" t="s">
        <v>42</v>
      </c>
      <c r="R130" s="3" t="s">
        <v>60</v>
      </c>
      <c r="S130" s="3" t="s">
        <v>60</v>
      </c>
      <c r="T130" s="3" t="s">
        <v>60</v>
      </c>
      <c r="U130" s="3" t="s">
        <v>60</v>
      </c>
      <c r="V130" s="3" t="s">
        <v>60</v>
      </c>
      <c r="W130" s="3" t="s">
        <v>54</v>
      </c>
      <c r="X130" s="3" t="s">
        <v>60</v>
      </c>
      <c r="Y130" s="3" t="s">
        <v>60</v>
      </c>
      <c r="Z130" s="2" t="s">
        <v>50</v>
      </c>
      <c r="AA130" s="2"/>
      <c r="AB130" s="2"/>
      <c r="AC130" s="2"/>
      <c r="AD130" s="2"/>
      <c r="AE130" s="2"/>
      <c r="AF130" s="2"/>
      <c r="AG130" s="2"/>
      <c r="AH130" s="2"/>
      <c r="AI130" s="2" t="s">
        <v>50</v>
      </c>
      <c r="AJ130" s="2"/>
      <c r="AK130" s="2">
        <f t="shared" ref="AK130:AK140" si="16">I130+J130+K130+L130+M130+N130+O130+P130</f>
        <v>0</v>
      </c>
      <c r="AL130" s="2">
        <f t="shared" ref="AL130:AL140" si="17">R130+S130+T130+U130+V130+W130+X130</f>
        <v>2</v>
      </c>
      <c r="AM130" s="2">
        <f t="shared" ref="AM130:AM140" si="18">Y130+AA130+AB130+AC130+AD130+AE130+AF130+AG130+AH130+AJ130</f>
        <v>0</v>
      </c>
      <c r="AN130" s="2">
        <f t="shared" ref="AN130:AN140" si="19">I130+J130+K130+L130+M130+N130+O130+P130+R130+S130+T130+U130+V130+W130+X130+Y130+AA130+AB130+AC130+AD130+AE130+AF130+AG130+AH130+AJ130</f>
        <v>2</v>
      </c>
    </row>
    <row r="131" spans="1:40" x14ac:dyDescent="0.25">
      <c r="A131" s="2" t="s">
        <v>329</v>
      </c>
      <c r="B131" s="2" t="s">
        <v>330</v>
      </c>
      <c r="C131" s="2" t="s">
        <v>42</v>
      </c>
      <c r="D131" s="2" t="s">
        <v>43</v>
      </c>
      <c r="E131" s="3" t="s">
        <v>46</v>
      </c>
      <c r="F131" s="3" t="s">
        <v>54</v>
      </c>
      <c r="G131" s="3" t="s">
        <v>60</v>
      </c>
      <c r="H131" s="2" t="s">
        <v>50</v>
      </c>
      <c r="I131" s="2"/>
      <c r="J131" s="2"/>
      <c r="K131" s="2"/>
      <c r="L131" s="2"/>
      <c r="M131" s="2"/>
      <c r="N131" s="2"/>
      <c r="O131" s="2"/>
      <c r="P131" s="2"/>
      <c r="Q131" s="2" t="s">
        <v>42</v>
      </c>
      <c r="R131" s="2"/>
      <c r="S131" s="2"/>
      <c r="T131" s="2"/>
      <c r="U131" s="2"/>
      <c r="V131" s="2"/>
      <c r="W131" s="3" t="s">
        <v>54</v>
      </c>
      <c r="X131" s="2"/>
      <c r="Y131" s="2"/>
      <c r="Z131" s="2" t="s">
        <v>50</v>
      </c>
      <c r="AA131" s="2"/>
      <c r="AB131" s="2"/>
      <c r="AC131" s="2"/>
      <c r="AD131" s="2"/>
      <c r="AE131" s="2"/>
      <c r="AF131" s="2"/>
      <c r="AG131" s="2"/>
      <c r="AH131" s="2"/>
      <c r="AI131" s="2" t="s">
        <v>50</v>
      </c>
      <c r="AJ131" s="2"/>
      <c r="AK131" s="2">
        <f t="shared" si="16"/>
        <v>0</v>
      </c>
      <c r="AL131" s="2">
        <f t="shared" si="17"/>
        <v>2</v>
      </c>
      <c r="AM131" s="2">
        <f t="shared" si="18"/>
        <v>0</v>
      </c>
      <c r="AN131" s="2">
        <f t="shared" si="19"/>
        <v>2</v>
      </c>
    </row>
    <row r="132" spans="1:40" x14ac:dyDescent="0.25">
      <c r="A132" s="2" t="s">
        <v>331</v>
      </c>
      <c r="B132" s="2" t="s">
        <v>332</v>
      </c>
      <c r="C132" s="2" t="s">
        <v>42</v>
      </c>
      <c r="D132" s="2" t="s">
        <v>43</v>
      </c>
      <c r="E132" s="3" t="s">
        <v>61</v>
      </c>
      <c r="F132" s="3" t="s">
        <v>47</v>
      </c>
      <c r="G132" s="3" t="s">
        <v>60</v>
      </c>
      <c r="H132" s="2" t="s">
        <v>50</v>
      </c>
      <c r="I132" s="2"/>
      <c r="J132" s="2"/>
      <c r="K132" s="2"/>
      <c r="L132" s="2"/>
      <c r="M132" s="2"/>
      <c r="N132" s="2"/>
      <c r="O132" s="2"/>
      <c r="P132" s="2"/>
      <c r="Q132" s="2" t="s">
        <v>42</v>
      </c>
      <c r="R132" s="3" t="s">
        <v>60</v>
      </c>
      <c r="S132" s="3" t="s">
        <v>60</v>
      </c>
      <c r="T132" s="3" t="s">
        <v>60</v>
      </c>
      <c r="U132" s="3" t="s">
        <v>60</v>
      </c>
      <c r="V132" s="3" t="s">
        <v>60</v>
      </c>
      <c r="W132" s="3" t="s">
        <v>47</v>
      </c>
      <c r="X132" s="3" t="s">
        <v>60</v>
      </c>
      <c r="Y132" s="3" t="s">
        <v>60</v>
      </c>
      <c r="Z132" s="2" t="s">
        <v>50</v>
      </c>
      <c r="AA132" s="2"/>
      <c r="AB132" s="2"/>
      <c r="AC132" s="2"/>
      <c r="AD132" s="2"/>
      <c r="AE132" s="2"/>
      <c r="AF132" s="2"/>
      <c r="AG132" s="2"/>
      <c r="AH132" s="2"/>
      <c r="AI132" s="2" t="s">
        <v>50</v>
      </c>
      <c r="AJ132" s="2"/>
      <c r="AK132" s="2">
        <f t="shared" si="16"/>
        <v>0</v>
      </c>
      <c r="AL132" s="2">
        <f t="shared" si="17"/>
        <v>1</v>
      </c>
      <c r="AM132" s="2">
        <f t="shared" si="18"/>
        <v>0</v>
      </c>
      <c r="AN132" s="2">
        <f t="shared" si="19"/>
        <v>1</v>
      </c>
    </row>
    <row r="133" spans="1:40" x14ac:dyDescent="0.25">
      <c r="A133" s="2" t="s">
        <v>333</v>
      </c>
      <c r="B133" s="2" t="s">
        <v>334</v>
      </c>
      <c r="C133" s="2" t="s">
        <v>42</v>
      </c>
      <c r="D133" s="2" t="s">
        <v>43</v>
      </c>
      <c r="E133" s="3" t="s">
        <v>48</v>
      </c>
      <c r="F133" s="3" t="s">
        <v>83</v>
      </c>
      <c r="G133" s="3" t="s">
        <v>46</v>
      </c>
      <c r="H133" s="2" t="s">
        <v>50</v>
      </c>
      <c r="I133" s="2"/>
      <c r="J133" s="2"/>
      <c r="K133" s="2"/>
      <c r="L133" s="2"/>
      <c r="M133" s="2"/>
      <c r="N133" s="2"/>
      <c r="O133" s="2"/>
      <c r="P133" s="2"/>
      <c r="Q133" s="2" t="s">
        <v>42</v>
      </c>
      <c r="R133" s="3" t="s">
        <v>60</v>
      </c>
      <c r="S133" s="3" t="s">
        <v>60</v>
      </c>
      <c r="T133" s="3" t="s">
        <v>60</v>
      </c>
      <c r="U133" s="3" t="s">
        <v>60</v>
      </c>
      <c r="V133" s="3" t="s">
        <v>60</v>
      </c>
      <c r="W133" s="3" t="s">
        <v>46</v>
      </c>
      <c r="X133" s="3" t="s">
        <v>60</v>
      </c>
      <c r="Y133" s="3" t="s">
        <v>47</v>
      </c>
      <c r="Z133" s="2" t="s">
        <v>50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>
        <f t="shared" si="16"/>
        <v>0</v>
      </c>
      <c r="AL133" s="2">
        <f t="shared" si="17"/>
        <v>3</v>
      </c>
      <c r="AM133" s="2">
        <f t="shared" si="18"/>
        <v>1</v>
      </c>
      <c r="AN133" s="2">
        <f t="shared" si="19"/>
        <v>4</v>
      </c>
    </row>
    <row r="134" spans="1:40" x14ac:dyDescent="0.25">
      <c r="A134" s="2" t="s">
        <v>335</v>
      </c>
      <c r="B134" s="2" t="s">
        <v>336</v>
      </c>
      <c r="C134" s="2" t="s">
        <v>42</v>
      </c>
      <c r="D134" s="2" t="s">
        <v>43</v>
      </c>
      <c r="E134" s="3" t="s">
        <v>61</v>
      </c>
      <c r="F134" s="3" t="s">
        <v>61</v>
      </c>
      <c r="G134" s="3" t="s">
        <v>47</v>
      </c>
      <c r="H134" s="2" t="s">
        <v>50</v>
      </c>
      <c r="I134" s="2"/>
      <c r="J134" s="2"/>
      <c r="K134" s="2"/>
      <c r="L134" s="2"/>
      <c r="M134" s="2"/>
      <c r="N134" s="2"/>
      <c r="O134" s="2"/>
      <c r="P134" s="2"/>
      <c r="Q134" s="2" t="s">
        <v>42</v>
      </c>
      <c r="R134" s="3" t="s">
        <v>46</v>
      </c>
      <c r="S134" s="3" t="s">
        <v>47</v>
      </c>
      <c r="T134" s="2"/>
      <c r="U134" s="2"/>
      <c r="V134" s="2"/>
      <c r="W134" s="3" t="s">
        <v>48</v>
      </c>
      <c r="X134" s="2"/>
      <c r="Y134" s="2"/>
      <c r="Z134" s="2" t="s">
        <v>50</v>
      </c>
      <c r="AA134" s="2"/>
      <c r="AB134" s="2"/>
      <c r="AC134" s="2"/>
      <c r="AD134" s="2"/>
      <c r="AE134" s="2"/>
      <c r="AF134" s="2"/>
      <c r="AG134" s="2"/>
      <c r="AH134" s="2"/>
      <c r="AI134" s="2" t="s">
        <v>50</v>
      </c>
      <c r="AJ134" s="2"/>
      <c r="AK134" s="2">
        <f t="shared" si="16"/>
        <v>0</v>
      </c>
      <c r="AL134" s="2">
        <f t="shared" si="17"/>
        <v>13</v>
      </c>
      <c r="AM134" s="2">
        <f t="shared" si="18"/>
        <v>0</v>
      </c>
      <c r="AN134" s="2">
        <f t="shared" si="19"/>
        <v>13</v>
      </c>
    </row>
    <row r="135" spans="1:40" x14ac:dyDescent="0.25">
      <c r="A135" s="2" t="s">
        <v>337</v>
      </c>
      <c r="B135" s="2" t="s">
        <v>338</v>
      </c>
      <c r="C135" s="2" t="s">
        <v>42</v>
      </c>
      <c r="D135" s="2" t="s">
        <v>43</v>
      </c>
      <c r="E135" s="3" t="s">
        <v>70</v>
      </c>
      <c r="F135" s="3" t="s">
        <v>59</v>
      </c>
      <c r="G135" s="3" t="s">
        <v>46</v>
      </c>
      <c r="H135" s="2" t="s">
        <v>50</v>
      </c>
      <c r="I135" s="2"/>
      <c r="J135" s="2"/>
      <c r="K135" s="2"/>
      <c r="L135" s="2"/>
      <c r="M135" s="2"/>
      <c r="N135" s="2"/>
      <c r="O135" s="2"/>
      <c r="P135" s="2"/>
      <c r="Q135" s="2" t="s">
        <v>42</v>
      </c>
      <c r="R135" s="2"/>
      <c r="S135" s="2"/>
      <c r="T135" s="2"/>
      <c r="U135" s="2"/>
      <c r="V135" s="2"/>
      <c r="W135" s="3" t="s">
        <v>54</v>
      </c>
      <c r="X135" s="2"/>
      <c r="Y135" s="3" t="s">
        <v>46</v>
      </c>
      <c r="Z135" s="2" t="s">
        <v>50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>
        <f t="shared" si="16"/>
        <v>0</v>
      </c>
      <c r="AL135" s="2">
        <f t="shared" si="17"/>
        <v>2</v>
      </c>
      <c r="AM135" s="2">
        <f t="shared" si="18"/>
        <v>3</v>
      </c>
      <c r="AN135" s="2">
        <f t="shared" si="19"/>
        <v>5</v>
      </c>
    </row>
    <row r="136" spans="1:40" x14ac:dyDescent="0.25">
      <c r="A136" s="2" t="s">
        <v>339</v>
      </c>
      <c r="B136" s="2" t="s">
        <v>340</v>
      </c>
      <c r="C136" s="2" t="s">
        <v>42</v>
      </c>
      <c r="D136" s="2" t="s">
        <v>43</v>
      </c>
      <c r="E136" s="3" t="s">
        <v>83</v>
      </c>
      <c r="F136" s="3" t="s">
        <v>49</v>
      </c>
      <c r="G136" s="3" t="s">
        <v>46</v>
      </c>
      <c r="H136" s="2" t="s">
        <v>50</v>
      </c>
      <c r="I136" s="2"/>
      <c r="J136" s="2"/>
      <c r="K136" s="2"/>
      <c r="L136" s="2"/>
      <c r="M136" s="2"/>
      <c r="N136" s="2"/>
      <c r="O136" s="2"/>
      <c r="P136" s="2"/>
      <c r="Q136" s="2" t="s">
        <v>42</v>
      </c>
      <c r="R136" s="2"/>
      <c r="S136" s="2"/>
      <c r="T136" s="2"/>
      <c r="U136" s="2"/>
      <c r="V136" s="2"/>
      <c r="W136" s="3" t="s">
        <v>46</v>
      </c>
      <c r="X136" s="2"/>
      <c r="Y136" s="3" t="s">
        <v>47</v>
      </c>
      <c r="Z136" s="2" t="s">
        <v>50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>
        <f t="shared" si="16"/>
        <v>0</v>
      </c>
      <c r="AL136" s="2">
        <f t="shared" si="17"/>
        <v>3</v>
      </c>
      <c r="AM136" s="2">
        <f t="shared" si="18"/>
        <v>1</v>
      </c>
      <c r="AN136" s="2">
        <f t="shared" si="19"/>
        <v>4</v>
      </c>
    </row>
    <row r="137" spans="1:40" x14ac:dyDescent="0.25">
      <c r="A137" s="2" t="s">
        <v>341</v>
      </c>
      <c r="B137" s="2" t="s">
        <v>342</v>
      </c>
      <c r="C137" s="2" t="s">
        <v>42</v>
      </c>
      <c r="D137" s="2" t="s">
        <v>43</v>
      </c>
      <c r="E137" s="3" t="s">
        <v>48</v>
      </c>
      <c r="F137" s="3" t="s">
        <v>48</v>
      </c>
      <c r="G137" s="3" t="s">
        <v>46</v>
      </c>
      <c r="H137" s="2" t="s">
        <v>50</v>
      </c>
      <c r="I137" s="2"/>
      <c r="J137" s="2"/>
      <c r="K137" s="2"/>
      <c r="L137" s="2"/>
      <c r="M137" s="2"/>
      <c r="N137" s="2"/>
      <c r="O137" s="2"/>
      <c r="P137" s="2"/>
      <c r="Q137" s="2" t="s">
        <v>42</v>
      </c>
      <c r="R137" s="3" t="s">
        <v>60</v>
      </c>
      <c r="S137" s="3" t="s">
        <v>60</v>
      </c>
      <c r="T137" s="3" t="s">
        <v>60</v>
      </c>
      <c r="U137" s="3" t="s">
        <v>60</v>
      </c>
      <c r="V137" s="3" t="s">
        <v>60</v>
      </c>
      <c r="W137" s="3" t="s">
        <v>83</v>
      </c>
      <c r="X137" s="3" t="s">
        <v>60</v>
      </c>
      <c r="Y137" s="3" t="s">
        <v>46</v>
      </c>
      <c r="Z137" s="2" t="s">
        <v>50</v>
      </c>
      <c r="AA137" s="2"/>
      <c r="AB137" s="2"/>
      <c r="AC137" s="2"/>
      <c r="AD137" s="2"/>
      <c r="AE137" s="2"/>
      <c r="AF137" s="2"/>
      <c r="AG137" s="2"/>
      <c r="AH137" s="2"/>
      <c r="AI137" s="2" t="s">
        <v>50</v>
      </c>
      <c r="AJ137" s="2"/>
      <c r="AK137" s="2">
        <f t="shared" si="16"/>
        <v>0</v>
      </c>
      <c r="AL137" s="2">
        <f t="shared" si="17"/>
        <v>6</v>
      </c>
      <c r="AM137" s="2">
        <f t="shared" si="18"/>
        <v>3</v>
      </c>
      <c r="AN137" s="2">
        <f t="shared" si="19"/>
        <v>9</v>
      </c>
    </row>
    <row r="138" spans="1:40" x14ac:dyDescent="0.25">
      <c r="A138" s="2" t="s">
        <v>343</v>
      </c>
      <c r="B138" s="2" t="s">
        <v>344</v>
      </c>
      <c r="C138" s="2" t="s">
        <v>42</v>
      </c>
      <c r="D138" s="2" t="s">
        <v>43</v>
      </c>
      <c r="E138" s="3" t="s">
        <v>62</v>
      </c>
      <c r="F138" s="3" t="s">
        <v>47</v>
      </c>
      <c r="G138" s="3" t="s">
        <v>60</v>
      </c>
      <c r="H138" s="2" t="s">
        <v>42</v>
      </c>
      <c r="I138" s="3" t="s">
        <v>60</v>
      </c>
      <c r="J138" s="3" t="s">
        <v>60</v>
      </c>
      <c r="K138" s="3" t="s">
        <v>60</v>
      </c>
      <c r="L138" s="3" t="s">
        <v>47</v>
      </c>
      <c r="M138" s="3" t="s">
        <v>60</v>
      </c>
      <c r="N138" s="3" t="s">
        <v>60</v>
      </c>
      <c r="O138" s="3" t="s">
        <v>60</v>
      </c>
      <c r="P138" s="3" t="s">
        <v>60</v>
      </c>
      <c r="Q138" s="2" t="s">
        <v>50</v>
      </c>
      <c r="R138" s="2"/>
      <c r="S138" s="2"/>
      <c r="T138" s="2"/>
      <c r="U138" s="2"/>
      <c r="V138" s="2"/>
      <c r="W138" s="2"/>
      <c r="X138" s="2"/>
      <c r="Y138" s="2"/>
      <c r="Z138" s="2" t="s">
        <v>50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>
        <f t="shared" si="16"/>
        <v>1</v>
      </c>
      <c r="AL138" s="2">
        <f t="shared" si="17"/>
        <v>0</v>
      </c>
      <c r="AM138" s="2">
        <f t="shared" si="18"/>
        <v>0</v>
      </c>
      <c r="AN138" s="2">
        <f t="shared" si="19"/>
        <v>1</v>
      </c>
    </row>
    <row r="139" spans="1:40" x14ac:dyDescent="0.25">
      <c r="A139" s="2" t="s">
        <v>345</v>
      </c>
      <c r="B139" s="2" t="s">
        <v>135</v>
      </c>
      <c r="C139" s="2" t="s">
        <v>42</v>
      </c>
      <c r="D139" s="2" t="s">
        <v>43</v>
      </c>
      <c r="E139" s="3" t="s">
        <v>59</v>
      </c>
      <c r="F139" s="3" t="s">
        <v>59</v>
      </c>
      <c r="G139" s="3" t="s">
        <v>47</v>
      </c>
      <c r="H139" s="2" t="s">
        <v>42</v>
      </c>
      <c r="I139" s="3" t="s">
        <v>60</v>
      </c>
      <c r="J139" s="3" t="s">
        <v>60</v>
      </c>
      <c r="K139" s="3" t="s">
        <v>60</v>
      </c>
      <c r="L139" s="3" t="s">
        <v>60</v>
      </c>
      <c r="M139" s="3" t="s">
        <v>60</v>
      </c>
      <c r="N139" s="3" t="s">
        <v>47</v>
      </c>
      <c r="O139" s="3" t="s">
        <v>60</v>
      </c>
      <c r="P139" s="3" t="s">
        <v>46</v>
      </c>
      <c r="Q139" s="2" t="s">
        <v>50</v>
      </c>
      <c r="R139" s="2"/>
      <c r="S139" s="2"/>
      <c r="T139" s="2"/>
      <c r="U139" s="2"/>
      <c r="V139" s="2"/>
      <c r="W139" s="2"/>
      <c r="X139" s="2"/>
      <c r="Y139" s="2"/>
      <c r="Z139" s="2" t="s">
        <v>50</v>
      </c>
      <c r="AA139" s="2"/>
      <c r="AB139" s="2"/>
      <c r="AC139" s="2"/>
      <c r="AD139" s="2"/>
      <c r="AE139" s="2"/>
      <c r="AF139" s="2"/>
      <c r="AG139" s="2"/>
      <c r="AH139" s="2"/>
      <c r="AI139" s="2" t="s">
        <v>42</v>
      </c>
      <c r="AJ139" s="3" t="s">
        <v>46</v>
      </c>
      <c r="AK139" s="3">
        <f t="shared" si="16"/>
        <v>4</v>
      </c>
      <c r="AL139" s="3">
        <f t="shared" si="17"/>
        <v>0</v>
      </c>
      <c r="AM139" s="3">
        <f t="shared" si="18"/>
        <v>3</v>
      </c>
      <c r="AN139" s="3">
        <f t="shared" si="19"/>
        <v>7</v>
      </c>
    </row>
    <row r="140" spans="1:40" x14ac:dyDescent="0.25">
      <c r="A140" s="2" t="s">
        <v>346</v>
      </c>
      <c r="B140" s="2" t="s">
        <v>347</v>
      </c>
      <c r="C140" s="2" t="s">
        <v>42</v>
      </c>
      <c r="D140" s="2" t="s">
        <v>43</v>
      </c>
      <c r="E140" s="3" t="s">
        <v>69</v>
      </c>
      <c r="F140" s="3" t="s">
        <v>54</v>
      </c>
      <c r="G140" s="3" t="s">
        <v>54</v>
      </c>
      <c r="H140" s="2" t="s">
        <v>50</v>
      </c>
      <c r="I140" s="2"/>
      <c r="J140" s="2"/>
      <c r="K140" s="2"/>
      <c r="L140" s="2"/>
      <c r="M140" s="2"/>
      <c r="N140" s="2"/>
      <c r="O140" s="2"/>
      <c r="P140" s="2"/>
      <c r="Q140" s="2" t="s">
        <v>50</v>
      </c>
      <c r="R140" s="2"/>
      <c r="S140" s="2"/>
      <c r="T140" s="2"/>
      <c r="U140" s="2"/>
      <c r="V140" s="2"/>
      <c r="W140" s="2"/>
      <c r="X140" s="2"/>
      <c r="Y140" s="2"/>
      <c r="Z140" s="2" t="s">
        <v>50</v>
      </c>
      <c r="AA140" s="2"/>
      <c r="AB140" s="2"/>
      <c r="AC140" s="2"/>
      <c r="AD140" s="2"/>
      <c r="AE140" s="2"/>
      <c r="AF140" s="2"/>
      <c r="AG140" s="2"/>
      <c r="AH140" s="2"/>
      <c r="AI140" s="2" t="s">
        <v>50</v>
      </c>
      <c r="AJ140" s="2"/>
      <c r="AK140" s="2">
        <f t="shared" si="16"/>
        <v>0</v>
      </c>
      <c r="AL140" s="2">
        <f t="shared" si="17"/>
        <v>0</v>
      </c>
      <c r="AM140" s="2">
        <f t="shared" si="18"/>
        <v>0</v>
      </c>
      <c r="AN140" s="2">
        <f t="shared" si="19"/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4ADE-6F9A-499E-85D5-D52D8297AAD8}">
  <dimension ref="A1:BN142"/>
  <sheetViews>
    <sheetView topLeftCell="G1" workbookViewId="0">
      <pane ySplit="1" topLeftCell="A2" activePane="bottomLeft" state="frozen"/>
      <selection pane="bottomLeft" activeCell="U1" sqref="U1"/>
    </sheetView>
  </sheetViews>
  <sheetFormatPr defaultRowHeight="15" x14ac:dyDescent="0.25"/>
  <cols>
    <col min="1" max="6" width="0" hidden="1" customWidth="1"/>
    <col min="7" max="7" width="25.85546875" customWidth="1"/>
    <col min="8" max="14" width="0" hidden="1" customWidth="1"/>
    <col min="18" max="18" width="20.5703125" customWidth="1"/>
    <col min="48" max="50" width="0" hidden="1" customWidth="1"/>
  </cols>
  <sheetData>
    <row r="1" spans="1:66" s="7" customFormat="1" x14ac:dyDescent="0.25">
      <c r="A1" s="21" t="s">
        <v>348</v>
      </c>
      <c r="B1" s="21" t="s">
        <v>349</v>
      </c>
      <c r="C1" s="21" t="s">
        <v>350</v>
      </c>
      <c r="D1" s="21" t="s">
        <v>351</v>
      </c>
      <c r="E1" s="21" t="s">
        <v>352</v>
      </c>
      <c r="F1" s="21" t="s">
        <v>353</v>
      </c>
      <c r="G1" s="21" t="s">
        <v>0</v>
      </c>
      <c r="H1" s="21" t="s">
        <v>354</v>
      </c>
      <c r="I1" s="21" t="s">
        <v>355</v>
      </c>
      <c r="J1" s="21" t="s">
        <v>356</v>
      </c>
      <c r="K1" s="21" t="s">
        <v>357</v>
      </c>
      <c r="L1" s="21" t="s">
        <v>1</v>
      </c>
      <c r="M1" s="21" t="s">
        <v>2</v>
      </c>
      <c r="N1" s="21" t="s">
        <v>3</v>
      </c>
      <c r="O1" s="21" t="s">
        <v>4</v>
      </c>
      <c r="P1" s="22" t="s">
        <v>5</v>
      </c>
      <c r="Q1" s="21" t="s">
        <v>6</v>
      </c>
      <c r="R1" s="21" t="s">
        <v>7</v>
      </c>
      <c r="S1" s="21" t="s">
        <v>8</v>
      </c>
      <c r="T1" s="21" t="s">
        <v>9</v>
      </c>
      <c r="U1" s="21" t="s">
        <v>10</v>
      </c>
      <c r="V1" s="21" t="s">
        <v>11</v>
      </c>
      <c r="W1" s="21" t="s">
        <v>12</v>
      </c>
      <c r="X1" s="21" t="s">
        <v>13</v>
      </c>
      <c r="Y1" s="21" t="s">
        <v>14</v>
      </c>
      <c r="Z1" s="21" t="s">
        <v>15</v>
      </c>
      <c r="AA1" s="21" t="s">
        <v>16</v>
      </c>
      <c r="AB1" s="21" t="s">
        <v>17</v>
      </c>
      <c r="AC1" s="21" t="s">
        <v>18</v>
      </c>
      <c r="AD1" s="21" t="s">
        <v>19</v>
      </c>
      <c r="AE1" s="21" t="s">
        <v>20</v>
      </c>
      <c r="AF1" s="21" t="s">
        <v>21</v>
      </c>
      <c r="AG1" s="22" t="s">
        <v>22</v>
      </c>
      <c r="AH1" s="22" t="s">
        <v>23</v>
      </c>
      <c r="AI1" s="21" t="s">
        <v>24</v>
      </c>
      <c r="AJ1" s="21" t="s">
        <v>25</v>
      </c>
      <c r="AK1" s="21" t="s">
        <v>26</v>
      </c>
      <c r="AL1" s="21" t="s">
        <v>27</v>
      </c>
      <c r="AM1" s="21" t="s">
        <v>28</v>
      </c>
      <c r="AN1" s="21" t="s">
        <v>29</v>
      </c>
      <c r="AO1" s="21" t="s">
        <v>30</v>
      </c>
      <c r="AP1" s="21" t="s">
        <v>31</v>
      </c>
      <c r="AQ1" s="21" t="s">
        <v>32</v>
      </c>
      <c r="AR1" s="21" t="s">
        <v>33</v>
      </c>
      <c r="AS1" s="21" t="s">
        <v>34</v>
      </c>
      <c r="AT1" s="21" t="s">
        <v>35</v>
      </c>
      <c r="AU1" s="21" t="s">
        <v>358</v>
      </c>
      <c r="AV1" s="21" t="s">
        <v>359</v>
      </c>
      <c r="AW1" s="21" t="s">
        <v>360</v>
      </c>
      <c r="AX1" s="21" t="s">
        <v>361</v>
      </c>
      <c r="AY1" s="21" t="s">
        <v>36</v>
      </c>
      <c r="AZ1" s="21" t="s">
        <v>37</v>
      </c>
      <c r="BA1" s="21" t="s">
        <v>38</v>
      </c>
      <c r="BB1" s="23" t="s">
        <v>39</v>
      </c>
      <c r="BC1" s="21" t="s">
        <v>362</v>
      </c>
      <c r="BD1" s="21" t="s">
        <v>363</v>
      </c>
      <c r="BE1" s="21" t="s">
        <v>364</v>
      </c>
      <c r="BF1" s="21" t="s">
        <v>365</v>
      </c>
      <c r="BG1" s="21" t="s">
        <v>366</v>
      </c>
      <c r="BH1" s="21" t="s">
        <v>367</v>
      </c>
      <c r="BI1" s="21" t="s">
        <v>368</v>
      </c>
      <c r="BJ1" s="21" t="s">
        <v>369</v>
      </c>
      <c r="BK1" s="21"/>
      <c r="BL1" s="7" t="s">
        <v>370</v>
      </c>
      <c r="BM1" s="7" t="s">
        <v>371</v>
      </c>
      <c r="BN1" s="7" t="s">
        <v>372</v>
      </c>
    </row>
    <row r="2" spans="1:66" x14ac:dyDescent="0.25">
      <c r="A2" s="24">
        <v>141</v>
      </c>
      <c r="B2" s="25" t="s">
        <v>373</v>
      </c>
      <c r="C2" s="25" t="s">
        <v>374</v>
      </c>
      <c r="D2" s="26" t="s">
        <v>375</v>
      </c>
      <c r="E2" s="26">
        <v>0</v>
      </c>
      <c r="F2" s="26" t="s">
        <v>376</v>
      </c>
      <c r="G2" s="26" t="s">
        <v>377</v>
      </c>
      <c r="H2" s="26" t="s">
        <v>378</v>
      </c>
      <c r="I2" s="26" t="s">
        <v>379</v>
      </c>
      <c r="J2" s="26" t="s">
        <v>380</v>
      </c>
      <c r="K2" s="26" t="s">
        <v>381</v>
      </c>
      <c r="L2" s="26" t="s">
        <v>382</v>
      </c>
      <c r="M2" s="26" t="s">
        <v>42</v>
      </c>
      <c r="N2" s="26" t="s">
        <v>43</v>
      </c>
      <c r="O2" s="27">
        <v>45</v>
      </c>
      <c r="P2" s="27">
        <v>43</v>
      </c>
      <c r="Q2" s="27">
        <v>2</v>
      </c>
      <c r="R2" s="26" t="s">
        <v>42</v>
      </c>
      <c r="S2" s="26">
        <v>0</v>
      </c>
      <c r="T2" s="26">
        <v>0</v>
      </c>
      <c r="U2" s="26">
        <v>0</v>
      </c>
      <c r="V2" s="27">
        <v>1</v>
      </c>
      <c r="W2" s="26">
        <v>0</v>
      </c>
      <c r="X2" s="27">
        <v>9</v>
      </c>
      <c r="Y2" s="26">
        <v>0</v>
      </c>
      <c r="Z2" s="26">
        <v>0</v>
      </c>
      <c r="AA2" s="26" t="s">
        <v>42</v>
      </c>
      <c r="AB2" s="26">
        <v>0</v>
      </c>
      <c r="AC2" s="26">
        <v>0</v>
      </c>
      <c r="AD2" s="26">
        <v>0</v>
      </c>
      <c r="AE2" s="26">
        <v>0</v>
      </c>
      <c r="AF2" s="26">
        <v>0</v>
      </c>
      <c r="AG2" s="27">
        <v>4</v>
      </c>
      <c r="AH2" s="26">
        <v>0</v>
      </c>
      <c r="AI2" s="26">
        <v>0</v>
      </c>
      <c r="AJ2" s="26" t="s">
        <v>50</v>
      </c>
      <c r="AK2" s="26">
        <v>0</v>
      </c>
      <c r="AL2" s="26">
        <v>0</v>
      </c>
      <c r="AM2" s="26">
        <v>0</v>
      </c>
      <c r="AN2" s="26">
        <v>0</v>
      </c>
      <c r="AO2" s="26">
        <v>0</v>
      </c>
      <c r="AP2" s="26">
        <v>0</v>
      </c>
      <c r="AQ2" s="26">
        <v>0</v>
      </c>
      <c r="AR2" s="26">
        <v>0</v>
      </c>
      <c r="AS2" s="26" t="s">
        <v>50</v>
      </c>
      <c r="AT2" s="26">
        <v>27</v>
      </c>
      <c r="AU2" s="4">
        <v>0</v>
      </c>
      <c r="AV2" s="26" t="s">
        <v>379</v>
      </c>
      <c r="AW2" s="26" t="s">
        <v>379</v>
      </c>
      <c r="AX2" s="28">
        <v>45215</v>
      </c>
      <c r="AY2" s="26">
        <f t="shared" ref="AY2:AY33" si="0">S2+T2+U2+V2+W2+X2+Y2+Z2</f>
        <v>10</v>
      </c>
      <c r="AZ2" s="26">
        <f t="shared" ref="AZ2:AZ33" si="1">AB2+AC2+AD2+AE2+AF2+AG2+AH2+AI2</f>
        <v>4</v>
      </c>
      <c r="BA2" s="26">
        <f t="shared" ref="BA2:BA33" si="2">AK2+AL2+AM2+AN2+AO2+AP2+AQ2+AR2</f>
        <v>0</v>
      </c>
      <c r="BB2" s="26">
        <f t="shared" ref="BB2:BB33" si="3">S2+T2+U2+V2+W2+X2+Y2+Z2+AB2+AC2+AD2+AE2+AF2+AG2+AH2+AI2+AK2+AL2+AM2+AN2+AO2+AP2+AQ2+AR2+AT2</f>
        <v>41</v>
      </c>
      <c r="BC2">
        <f t="shared" ref="BC2:BC33" si="4">SUM(AK2+AB2+S2)</f>
        <v>0</v>
      </c>
      <c r="BD2">
        <f t="shared" ref="BD2:BD33" si="5">SUM(AL2+AC2+T2)</f>
        <v>0</v>
      </c>
      <c r="BE2">
        <f t="shared" ref="BE2:BE33" si="6">SUM(AM2+AD2+U2)</f>
        <v>0</v>
      </c>
      <c r="BF2">
        <f t="shared" ref="BF2:BF33" si="7">SUM(AN2+AE2+V2)</f>
        <v>1</v>
      </c>
      <c r="BG2">
        <f t="shared" ref="BG2:BG33" si="8">SUM(AO2+AF2+W2)</f>
        <v>0</v>
      </c>
      <c r="BH2">
        <f t="shared" ref="BH2:BH33" si="9">SUM(X2+AG2+AP2)</f>
        <v>13</v>
      </c>
      <c r="BI2">
        <f t="shared" ref="BI2:BI33" si="10">SUM(Y2+AH2+AQ2)</f>
        <v>0</v>
      </c>
      <c r="BJ2">
        <f t="shared" ref="BJ2:BJ33" si="11">SUM(Z2+AI2+AR2+AT2)</f>
        <v>27</v>
      </c>
      <c r="BL2">
        <f t="shared" ref="BL2:BL33" si="12">IF(AY2 = AZ2, 1, 0)</f>
        <v>0</v>
      </c>
      <c r="BM2">
        <f t="shared" ref="BM2:BM33" si="13">IF(AZ2 &gt; AY2, 1, 0)</f>
        <v>0</v>
      </c>
      <c r="BN2">
        <f t="shared" ref="BN2:BN33" si="14">IF(AZ2 &lt; AY2, 1, 0)</f>
        <v>1</v>
      </c>
    </row>
    <row r="3" spans="1:66" x14ac:dyDescent="0.25">
      <c r="A3" s="24">
        <v>152</v>
      </c>
      <c r="B3" s="25" t="s">
        <v>383</v>
      </c>
      <c r="C3" s="25" t="s">
        <v>384</v>
      </c>
      <c r="D3" s="26" t="s">
        <v>375</v>
      </c>
      <c r="E3" s="26"/>
      <c r="F3" s="26" t="s">
        <v>376</v>
      </c>
      <c r="G3" s="26" t="s">
        <v>385</v>
      </c>
      <c r="H3" s="26" t="s">
        <v>386</v>
      </c>
      <c r="I3" s="26" t="s">
        <v>387</v>
      </c>
      <c r="J3" s="26" t="s">
        <v>388</v>
      </c>
      <c r="K3" s="27" t="s">
        <v>389</v>
      </c>
      <c r="L3" s="26" t="s">
        <v>390</v>
      </c>
      <c r="M3" s="26" t="s">
        <v>42</v>
      </c>
      <c r="N3" s="26" t="s">
        <v>43</v>
      </c>
      <c r="O3" s="27">
        <v>12</v>
      </c>
      <c r="P3" s="27">
        <v>12</v>
      </c>
      <c r="Q3" s="27">
        <v>2</v>
      </c>
      <c r="R3" s="26" t="s">
        <v>42</v>
      </c>
      <c r="S3" s="26"/>
      <c r="T3" s="26"/>
      <c r="U3" s="26"/>
      <c r="V3" s="26"/>
      <c r="W3" s="26"/>
      <c r="X3" s="27">
        <v>2</v>
      </c>
      <c r="Y3" s="26"/>
      <c r="Z3" s="26"/>
      <c r="AA3" s="26" t="s">
        <v>42</v>
      </c>
      <c r="AB3" s="26"/>
      <c r="AC3" s="26"/>
      <c r="AD3" s="26"/>
      <c r="AE3" s="27" t="s">
        <v>47</v>
      </c>
      <c r="AF3" s="26"/>
      <c r="AG3" s="26"/>
      <c r="AH3" s="26"/>
      <c r="AI3" s="26"/>
      <c r="AJ3" s="26" t="s">
        <v>50</v>
      </c>
      <c r="AK3" s="26"/>
      <c r="AL3" s="26"/>
      <c r="AM3" s="26"/>
      <c r="AN3" s="26"/>
      <c r="AO3" s="26"/>
      <c r="AP3" s="26"/>
      <c r="AQ3" s="26"/>
      <c r="AR3" s="26"/>
      <c r="AS3" s="26" t="s">
        <v>50</v>
      </c>
      <c r="AT3" s="26"/>
      <c r="AV3" s="26" t="s">
        <v>391</v>
      </c>
      <c r="AW3" s="26" t="s">
        <v>387</v>
      </c>
      <c r="AX3" s="28">
        <v>45218</v>
      </c>
      <c r="AY3" s="26">
        <f t="shared" si="0"/>
        <v>2</v>
      </c>
      <c r="AZ3" s="26">
        <f t="shared" si="1"/>
        <v>1</v>
      </c>
      <c r="BA3" s="26">
        <f t="shared" si="2"/>
        <v>0</v>
      </c>
      <c r="BB3" s="26">
        <f t="shared" si="3"/>
        <v>3</v>
      </c>
      <c r="BC3">
        <f t="shared" si="4"/>
        <v>0</v>
      </c>
      <c r="BD3">
        <f t="shared" si="5"/>
        <v>0</v>
      </c>
      <c r="BE3">
        <f t="shared" si="6"/>
        <v>0</v>
      </c>
      <c r="BF3">
        <f t="shared" si="7"/>
        <v>1</v>
      </c>
      <c r="BG3">
        <f t="shared" si="8"/>
        <v>0</v>
      </c>
      <c r="BH3">
        <f t="shared" si="9"/>
        <v>2</v>
      </c>
      <c r="BI3">
        <f t="shared" si="10"/>
        <v>0</v>
      </c>
      <c r="BJ3">
        <f t="shared" si="11"/>
        <v>0</v>
      </c>
      <c r="BL3">
        <f t="shared" si="12"/>
        <v>0</v>
      </c>
      <c r="BM3">
        <f t="shared" si="13"/>
        <v>0</v>
      </c>
      <c r="BN3">
        <f t="shared" si="14"/>
        <v>1</v>
      </c>
    </row>
    <row r="4" spans="1:66" x14ac:dyDescent="0.25">
      <c r="A4" s="29">
        <v>31</v>
      </c>
      <c r="B4" s="30" t="s">
        <v>392</v>
      </c>
      <c r="C4" s="30" t="s">
        <v>393</v>
      </c>
      <c r="D4" s="31" t="s">
        <v>375</v>
      </c>
      <c r="E4" s="31"/>
      <c r="F4" s="31" t="s">
        <v>376</v>
      </c>
      <c r="G4" s="31" t="s">
        <v>394</v>
      </c>
      <c r="H4" s="31" t="s">
        <v>395</v>
      </c>
      <c r="I4" s="31" t="s">
        <v>396</v>
      </c>
      <c r="J4" s="31" t="s">
        <v>397</v>
      </c>
      <c r="K4" s="31" t="s">
        <v>398</v>
      </c>
      <c r="L4" s="31" t="s">
        <v>399</v>
      </c>
      <c r="M4" s="31" t="s">
        <v>42</v>
      </c>
      <c r="N4" s="31" t="s">
        <v>43</v>
      </c>
      <c r="O4" s="32">
        <v>46</v>
      </c>
      <c r="P4" s="32">
        <v>36</v>
      </c>
      <c r="Q4" s="32">
        <v>5</v>
      </c>
      <c r="R4" s="31" t="s">
        <v>42</v>
      </c>
      <c r="S4" s="32">
        <v>0</v>
      </c>
      <c r="T4" s="32">
        <v>0</v>
      </c>
      <c r="U4" s="32">
        <v>0</v>
      </c>
      <c r="V4" s="32">
        <v>2</v>
      </c>
      <c r="W4" s="32">
        <v>0</v>
      </c>
      <c r="X4" s="32">
        <v>13</v>
      </c>
      <c r="Y4" s="32">
        <v>0</v>
      </c>
      <c r="Z4" s="32">
        <v>0</v>
      </c>
      <c r="AA4" s="31" t="s">
        <v>42</v>
      </c>
      <c r="AB4" s="32">
        <v>2</v>
      </c>
      <c r="AC4" s="32">
        <v>0</v>
      </c>
      <c r="AD4" s="32">
        <v>0</v>
      </c>
      <c r="AE4" s="32">
        <v>1</v>
      </c>
      <c r="AF4" s="32">
        <v>0</v>
      </c>
      <c r="AG4" s="32">
        <v>11</v>
      </c>
      <c r="AH4" s="32">
        <v>0</v>
      </c>
      <c r="AI4" s="32">
        <v>0</v>
      </c>
      <c r="AJ4" s="31" t="s">
        <v>50</v>
      </c>
      <c r="AK4" s="31"/>
      <c r="AL4" s="31"/>
      <c r="AM4" s="31"/>
      <c r="AN4" s="31"/>
      <c r="AO4" s="31"/>
      <c r="AP4" s="31"/>
      <c r="AQ4" s="31"/>
      <c r="AR4" s="31"/>
      <c r="AS4" s="31"/>
      <c r="AT4" s="31"/>
      <c r="AV4" s="31" t="s">
        <v>400</v>
      </c>
      <c r="AW4" s="31" t="s">
        <v>396</v>
      </c>
      <c r="AX4" s="33">
        <v>45195</v>
      </c>
      <c r="AY4" s="31">
        <f t="shared" si="0"/>
        <v>15</v>
      </c>
      <c r="AZ4" s="26">
        <f t="shared" si="1"/>
        <v>14</v>
      </c>
      <c r="BA4" s="26">
        <f t="shared" si="2"/>
        <v>0</v>
      </c>
      <c r="BB4" s="34">
        <f t="shared" si="3"/>
        <v>29</v>
      </c>
      <c r="BC4">
        <f t="shared" si="4"/>
        <v>2</v>
      </c>
      <c r="BD4">
        <f t="shared" si="5"/>
        <v>0</v>
      </c>
      <c r="BE4">
        <f t="shared" si="6"/>
        <v>0</v>
      </c>
      <c r="BF4">
        <f t="shared" si="7"/>
        <v>3</v>
      </c>
      <c r="BG4">
        <f t="shared" si="8"/>
        <v>0</v>
      </c>
      <c r="BH4">
        <f t="shared" si="9"/>
        <v>24</v>
      </c>
      <c r="BI4">
        <f t="shared" si="10"/>
        <v>0</v>
      </c>
      <c r="BJ4">
        <f t="shared" si="11"/>
        <v>0</v>
      </c>
      <c r="BL4">
        <f t="shared" si="12"/>
        <v>0</v>
      </c>
      <c r="BM4">
        <f t="shared" si="13"/>
        <v>0</v>
      </c>
      <c r="BN4">
        <f t="shared" si="14"/>
        <v>1</v>
      </c>
    </row>
    <row r="5" spans="1:66" x14ac:dyDescent="0.25">
      <c r="A5" s="29">
        <v>71</v>
      </c>
      <c r="B5" s="30" t="s">
        <v>401</v>
      </c>
      <c r="C5" s="30" t="s">
        <v>402</v>
      </c>
      <c r="D5" s="31" t="s">
        <v>375</v>
      </c>
      <c r="E5" s="31"/>
      <c r="F5" s="31" t="s">
        <v>376</v>
      </c>
      <c r="G5" s="31" t="s">
        <v>403</v>
      </c>
      <c r="H5" s="31" t="s">
        <v>404</v>
      </c>
      <c r="I5" s="31" t="s">
        <v>405</v>
      </c>
      <c r="J5" s="31" t="s">
        <v>406</v>
      </c>
      <c r="K5" s="31" t="s">
        <v>407</v>
      </c>
      <c r="L5" s="31" t="s">
        <v>408</v>
      </c>
      <c r="M5" s="31" t="s">
        <v>42</v>
      </c>
      <c r="N5" s="31" t="s">
        <v>43</v>
      </c>
      <c r="O5" s="32">
        <v>12</v>
      </c>
      <c r="P5" s="32">
        <v>12</v>
      </c>
      <c r="Q5" s="32">
        <v>0</v>
      </c>
      <c r="R5" s="31" t="s">
        <v>42</v>
      </c>
      <c r="S5" s="32">
        <v>1</v>
      </c>
      <c r="T5" s="35"/>
      <c r="U5" s="35"/>
      <c r="V5" s="32">
        <v>2</v>
      </c>
      <c r="W5" s="35"/>
      <c r="X5" s="32">
        <v>3</v>
      </c>
      <c r="Y5" s="35"/>
      <c r="Z5" s="35"/>
      <c r="AA5" s="31" t="s">
        <v>42</v>
      </c>
      <c r="AB5" s="31"/>
      <c r="AC5" s="31"/>
      <c r="AD5" s="31"/>
      <c r="AE5" s="31"/>
      <c r="AF5" s="31"/>
      <c r="AG5" s="32">
        <v>4</v>
      </c>
      <c r="AH5" s="31"/>
      <c r="AI5" s="36"/>
      <c r="AJ5" s="31" t="s">
        <v>50</v>
      </c>
      <c r="AK5" s="31"/>
      <c r="AL5" s="31"/>
      <c r="AM5" s="31"/>
      <c r="AN5" s="31"/>
      <c r="AO5" s="31"/>
      <c r="AP5" s="31"/>
      <c r="AQ5" s="31"/>
      <c r="AR5" s="31"/>
      <c r="AS5" s="31"/>
      <c r="AT5" s="31"/>
      <c r="AV5" s="31" t="s">
        <v>409</v>
      </c>
      <c r="AW5" s="31" t="s">
        <v>405</v>
      </c>
      <c r="AX5" s="33">
        <v>45198</v>
      </c>
      <c r="AY5" s="31">
        <f t="shared" si="0"/>
        <v>6</v>
      </c>
      <c r="AZ5" s="26">
        <f t="shared" si="1"/>
        <v>4</v>
      </c>
      <c r="BA5" s="26">
        <f t="shared" si="2"/>
        <v>0</v>
      </c>
      <c r="BB5" s="34">
        <f t="shared" si="3"/>
        <v>10</v>
      </c>
      <c r="BC5">
        <f t="shared" si="4"/>
        <v>1</v>
      </c>
      <c r="BD5">
        <f t="shared" si="5"/>
        <v>0</v>
      </c>
      <c r="BE5">
        <f t="shared" si="6"/>
        <v>0</v>
      </c>
      <c r="BF5">
        <f t="shared" si="7"/>
        <v>2</v>
      </c>
      <c r="BG5">
        <f t="shared" si="8"/>
        <v>0</v>
      </c>
      <c r="BH5">
        <f t="shared" si="9"/>
        <v>7</v>
      </c>
      <c r="BI5">
        <f t="shared" si="10"/>
        <v>0</v>
      </c>
      <c r="BJ5">
        <f t="shared" si="11"/>
        <v>0</v>
      </c>
      <c r="BL5">
        <f t="shared" si="12"/>
        <v>0</v>
      </c>
      <c r="BM5">
        <f t="shared" si="13"/>
        <v>0</v>
      </c>
      <c r="BN5">
        <f t="shared" si="14"/>
        <v>1</v>
      </c>
    </row>
    <row r="6" spans="1:66" x14ac:dyDescent="0.25">
      <c r="A6" s="29">
        <v>19</v>
      </c>
      <c r="B6" s="30" t="s">
        <v>410</v>
      </c>
      <c r="C6" s="30" t="s">
        <v>411</v>
      </c>
      <c r="D6" s="31" t="s">
        <v>375</v>
      </c>
      <c r="E6" s="31"/>
      <c r="F6" s="31" t="s">
        <v>376</v>
      </c>
      <c r="G6" s="31" t="s">
        <v>412</v>
      </c>
      <c r="H6" s="31" t="s">
        <v>413</v>
      </c>
      <c r="I6" s="31" t="s">
        <v>414</v>
      </c>
      <c r="J6" s="31" t="s">
        <v>415</v>
      </c>
      <c r="K6" s="31" t="s">
        <v>416</v>
      </c>
      <c r="L6" s="31" t="s">
        <v>66</v>
      </c>
      <c r="M6" s="31" t="s">
        <v>42</v>
      </c>
      <c r="N6" s="31" t="s">
        <v>43</v>
      </c>
      <c r="O6" s="32">
        <v>5</v>
      </c>
      <c r="P6" s="32">
        <v>5</v>
      </c>
      <c r="Q6" s="32">
        <v>0</v>
      </c>
      <c r="R6" s="31" t="s">
        <v>42</v>
      </c>
      <c r="S6" s="32">
        <v>0</v>
      </c>
      <c r="T6" s="32">
        <v>0</v>
      </c>
      <c r="U6" s="32">
        <v>0</v>
      </c>
      <c r="V6" s="32">
        <v>1</v>
      </c>
      <c r="W6" s="32">
        <v>0</v>
      </c>
      <c r="X6" s="32">
        <v>1</v>
      </c>
      <c r="Y6" s="32">
        <v>0</v>
      </c>
      <c r="Z6" s="32">
        <v>0</v>
      </c>
      <c r="AA6" s="31" t="s">
        <v>42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2</v>
      </c>
      <c r="AH6" s="32">
        <v>0</v>
      </c>
      <c r="AI6" s="32">
        <v>0</v>
      </c>
      <c r="AJ6" s="31" t="s">
        <v>50</v>
      </c>
      <c r="AK6" s="31"/>
      <c r="AL6" s="31"/>
      <c r="AM6" s="31"/>
      <c r="AN6" s="31"/>
      <c r="AO6" s="31"/>
      <c r="AP6" s="31"/>
      <c r="AQ6" s="31"/>
      <c r="AR6" s="31"/>
      <c r="AS6" s="31"/>
      <c r="AT6" s="31"/>
      <c r="AV6" s="31" t="s">
        <v>417</v>
      </c>
      <c r="AW6" s="31" t="s">
        <v>414</v>
      </c>
      <c r="AX6" s="33">
        <v>45191</v>
      </c>
      <c r="AY6" s="31">
        <f t="shared" si="0"/>
        <v>2</v>
      </c>
      <c r="AZ6" s="26">
        <f t="shared" si="1"/>
        <v>2</v>
      </c>
      <c r="BA6" s="26">
        <f t="shared" si="2"/>
        <v>0</v>
      </c>
      <c r="BB6" s="34">
        <f t="shared" si="3"/>
        <v>4</v>
      </c>
      <c r="BC6">
        <f t="shared" si="4"/>
        <v>0</v>
      </c>
      <c r="BD6">
        <f t="shared" si="5"/>
        <v>0</v>
      </c>
      <c r="BE6">
        <f t="shared" si="6"/>
        <v>0</v>
      </c>
      <c r="BF6">
        <f t="shared" si="7"/>
        <v>1</v>
      </c>
      <c r="BG6">
        <f t="shared" si="8"/>
        <v>0</v>
      </c>
      <c r="BH6">
        <f t="shared" si="9"/>
        <v>3</v>
      </c>
      <c r="BI6">
        <f t="shared" si="10"/>
        <v>0</v>
      </c>
      <c r="BJ6">
        <f t="shared" si="11"/>
        <v>0</v>
      </c>
      <c r="BL6">
        <f t="shared" si="12"/>
        <v>1</v>
      </c>
      <c r="BM6">
        <f t="shared" si="13"/>
        <v>0</v>
      </c>
      <c r="BN6">
        <f t="shared" si="14"/>
        <v>0</v>
      </c>
    </row>
    <row r="7" spans="1:66" x14ac:dyDescent="0.25">
      <c r="A7" s="29">
        <v>60</v>
      </c>
      <c r="B7" s="30" t="s">
        <v>418</v>
      </c>
      <c r="C7" s="30" t="s">
        <v>419</v>
      </c>
      <c r="D7" s="31" t="s">
        <v>375</v>
      </c>
      <c r="E7" s="31"/>
      <c r="F7" s="31" t="s">
        <v>376</v>
      </c>
      <c r="G7" s="31" t="s">
        <v>420</v>
      </c>
      <c r="H7" s="31" t="s">
        <v>421</v>
      </c>
      <c r="I7" s="31" t="s">
        <v>422</v>
      </c>
      <c r="J7" s="31" t="s">
        <v>423</v>
      </c>
      <c r="K7" s="31">
        <v>8.6053149638603702E+19</v>
      </c>
      <c r="L7" s="31" t="s">
        <v>424</v>
      </c>
      <c r="M7" s="31" t="s">
        <v>42</v>
      </c>
      <c r="N7" s="31" t="s">
        <v>43</v>
      </c>
      <c r="O7" s="32">
        <v>16</v>
      </c>
      <c r="P7" s="32">
        <v>13</v>
      </c>
      <c r="Q7" s="32">
        <v>2</v>
      </c>
      <c r="R7" s="31" t="s">
        <v>42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8</v>
      </c>
      <c r="Y7" s="32">
        <v>0</v>
      </c>
      <c r="Z7" s="32">
        <v>0</v>
      </c>
      <c r="AA7" s="31" t="s">
        <v>42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2</v>
      </c>
      <c r="AH7" s="32">
        <v>0</v>
      </c>
      <c r="AI7" s="32">
        <v>0</v>
      </c>
      <c r="AJ7" s="31" t="s">
        <v>50</v>
      </c>
      <c r="AK7" s="31"/>
      <c r="AL7" s="31"/>
      <c r="AM7" s="31"/>
      <c r="AN7" s="31"/>
      <c r="AO7" s="31"/>
      <c r="AP7" s="31"/>
      <c r="AQ7" s="31"/>
      <c r="AR7" s="31"/>
      <c r="AS7" s="31"/>
      <c r="AT7" s="31"/>
      <c r="AV7" s="31" t="s">
        <v>425</v>
      </c>
      <c r="AW7" s="31" t="s">
        <v>426</v>
      </c>
      <c r="AX7" s="33">
        <v>45198</v>
      </c>
      <c r="AY7" s="31">
        <f t="shared" si="0"/>
        <v>8</v>
      </c>
      <c r="AZ7" s="26">
        <f t="shared" si="1"/>
        <v>2</v>
      </c>
      <c r="BA7" s="26">
        <f t="shared" si="2"/>
        <v>0</v>
      </c>
      <c r="BB7" s="34">
        <f t="shared" si="3"/>
        <v>10</v>
      </c>
      <c r="BC7">
        <f t="shared" si="4"/>
        <v>0</v>
      </c>
      <c r="BD7">
        <f t="shared" si="5"/>
        <v>0</v>
      </c>
      <c r="BE7">
        <f t="shared" si="6"/>
        <v>0</v>
      </c>
      <c r="BF7">
        <f t="shared" si="7"/>
        <v>0</v>
      </c>
      <c r="BG7">
        <f t="shared" si="8"/>
        <v>0</v>
      </c>
      <c r="BH7">
        <f t="shared" si="9"/>
        <v>10</v>
      </c>
      <c r="BI7">
        <f t="shared" si="10"/>
        <v>0</v>
      </c>
      <c r="BJ7">
        <f t="shared" si="11"/>
        <v>0</v>
      </c>
      <c r="BL7">
        <f t="shared" si="12"/>
        <v>0</v>
      </c>
      <c r="BM7">
        <f t="shared" si="13"/>
        <v>0</v>
      </c>
      <c r="BN7">
        <f t="shared" si="14"/>
        <v>1</v>
      </c>
    </row>
    <row r="8" spans="1:66" x14ac:dyDescent="0.25">
      <c r="A8" s="29">
        <v>13</v>
      </c>
      <c r="B8" s="30" t="s">
        <v>427</v>
      </c>
      <c r="C8" s="30" t="s">
        <v>428</v>
      </c>
      <c r="D8" s="31" t="s">
        <v>375</v>
      </c>
      <c r="E8" s="31"/>
      <c r="F8" s="31" t="s">
        <v>376</v>
      </c>
      <c r="G8" s="31" t="s">
        <v>429</v>
      </c>
      <c r="H8" s="31" t="s">
        <v>430</v>
      </c>
      <c r="I8" s="31" t="s">
        <v>431</v>
      </c>
      <c r="J8" s="31" t="s">
        <v>432</v>
      </c>
      <c r="K8" s="31" t="s">
        <v>433</v>
      </c>
      <c r="L8" s="31" t="s">
        <v>434</v>
      </c>
      <c r="M8" s="31" t="s">
        <v>42</v>
      </c>
      <c r="N8" s="31" t="s">
        <v>43</v>
      </c>
      <c r="O8" s="32">
        <v>11</v>
      </c>
      <c r="P8" s="32">
        <v>1</v>
      </c>
      <c r="Q8" s="32">
        <v>0</v>
      </c>
      <c r="R8" s="31" t="s">
        <v>42</v>
      </c>
      <c r="S8" s="32">
        <v>0</v>
      </c>
      <c r="T8" s="32">
        <v>0</v>
      </c>
      <c r="U8" s="32">
        <v>0</v>
      </c>
      <c r="V8" s="32">
        <v>1</v>
      </c>
      <c r="W8" s="32">
        <v>0</v>
      </c>
      <c r="X8" s="32">
        <v>0</v>
      </c>
      <c r="Y8" s="32">
        <v>0</v>
      </c>
      <c r="Z8" s="32">
        <v>0</v>
      </c>
      <c r="AA8" s="31" t="s">
        <v>50</v>
      </c>
      <c r="AB8" s="31"/>
      <c r="AC8" s="31"/>
      <c r="AD8" s="31"/>
      <c r="AE8" s="31"/>
      <c r="AF8" s="31"/>
      <c r="AG8" s="31"/>
      <c r="AH8" s="31"/>
      <c r="AI8" s="31"/>
      <c r="AJ8" s="31" t="s">
        <v>50</v>
      </c>
      <c r="AK8" s="31"/>
      <c r="AL8" s="31"/>
      <c r="AM8" s="31"/>
      <c r="AN8" s="31"/>
      <c r="AO8" s="31"/>
      <c r="AP8" s="31"/>
      <c r="AQ8" s="31"/>
      <c r="AR8" s="31"/>
      <c r="AS8" s="31"/>
      <c r="AT8" s="31"/>
      <c r="AV8" s="31" t="s">
        <v>400</v>
      </c>
      <c r="AW8" s="31" t="s">
        <v>431</v>
      </c>
      <c r="AX8" s="33">
        <v>45189</v>
      </c>
      <c r="AY8" s="31">
        <f t="shared" si="0"/>
        <v>1</v>
      </c>
      <c r="AZ8" s="26">
        <f t="shared" si="1"/>
        <v>0</v>
      </c>
      <c r="BA8" s="26">
        <f t="shared" si="2"/>
        <v>0</v>
      </c>
      <c r="BB8" s="34">
        <f t="shared" si="3"/>
        <v>1</v>
      </c>
      <c r="BC8">
        <f t="shared" si="4"/>
        <v>0</v>
      </c>
      <c r="BD8">
        <f t="shared" si="5"/>
        <v>0</v>
      </c>
      <c r="BE8">
        <f t="shared" si="6"/>
        <v>0</v>
      </c>
      <c r="BF8">
        <f t="shared" si="7"/>
        <v>1</v>
      </c>
      <c r="BG8">
        <f t="shared" si="8"/>
        <v>0</v>
      </c>
      <c r="BH8">
        <f t="shared" si="9"/>
        <v>0</v>
      </c>
      <c r="BI8">
        <f t="shared" si="10"/>
        <v>0</v>
      </c>
      <c r="BJ8">
        <f t="shared" si="11"/>
        <v>0</v>
      </c>
      <c r="BL8">
        <f t="shared" si="12"/>
        <v>0</v>
      </c>
      <c r="BM8">
        <f t="shared" si="13"/>
        <v>0</v>
      </c>
      <c r="BN8">
        <f t="shared" si="14"/>
        <v>1</v>
      </c>
    </row>
    <row r="9" spans="1:66" x14ac:dyDescent="0.25">
      <c r="A9" s="29">
        <v>14</v>
      </c>
      <c r="B9" s="30" t="s">
        <v>435</v>
      </c>
      <c r="C9" s="30" t="s">
        <v>436</v>
      </c>
      <c r="D9" s="31" t="s">
        <v>375</v>
      </c>
      <c r="E9" s="31"/>
      <c r="F9" s="31" t="s">
        <v>376</v>
      </c>
      <c r="G9" s="31" t="s">
        <v>437</v>
      </c>
      <c r="H9" s="31" t="s">
        <v>438</v>
      </c>
      <c r="I9" s="31" t="s">
        <v>439</v>
      </c>
      <c r="J9" s="31" t="s">
        <v>440</v>
      </c>
      <c r="K9" s="31" t="s">
        <v>441</v>
      </c>
      <c r="L9" s="31" t="s">
        <v>72</v>
      </c>
      <c r="M9" s="31" t="s">
        <v>42</v>
      </c>
      <c r="N9" s="31" t="s">
        <v>43</v>
      </c>
      <c r="O9" s="32">
        <v>13</v>
      </c>
      <c r="P9" s="32">
        <v>13</v>
      </c>
      <c r="Q9" s="32">
        <v>3</v>
      </c>
      <c r="R9" s="31" t="s">
        <v>42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2</v>
      </c>
      <c r="Y9" s="32">
        <v>0</v>
      </c>
      <c r="Z9" s="32">
        <v>0</v>
      </c>
      <c r="AA9" s="31" t="s">
        <v>42</v>
      </c>
      <c r="AB9" s="32">
        <v>1</v>
      </c>
      <c r="AC9" s="32">
        <v>0</v>
      </c>
      <c r="AD9" s="32">
        <v>0</v>
      </c>
      <c r="AE9" s="32">
        <v>0</v>
      </c>
      <c r="AF9" s="32">
        <v>0</v>
      </c>
      <c r="AG9" s="32">
        <v>7</v>
      </c>
      <c r="AH9" s="32">
        <v>0</v>
      </c>
      <c r="AI9" s="32">
        <v>0</v>
      </c>
      <c r="AJ9" s="31" t="s">
        <v>50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V9" s="31" t="s">
        <v>442</v>
      </c>
      <c r="AW9" s="31" t="s">
        <v>439</v>
      </c>
      <c r="AX9" s="33">
        <v>45189</v>
      </c>
      <c r="AY9" s="31">
        <f t="shared" si="0"/>
        <v>2</v>
      </c>
      <c r="AZ9" s="26">
        <f t="shared" si="1"/>
        <v>8</v>
      </c>
      <c r="BA9" s="26">
        <f t="shared" si="2"/>
        <v>0</v>
      </c>
      <c r="BB9" s="34">
        <f t="shared" si="3"/>
        <v>10</v>
      </c>
      <c r="BC9">
        <f t="shared" si="4"/>
        <v>1</v>
      </c>
      <c r="BD9">
        <f t="shared" si="5"/>
        <v>0</v>
      </c>
      <c r="BE9">
        <f t="shared" si="6"/>
        <v>0</v>
      </c>
      <c r="BF9">
        <f t="shared" si="7"/>
        <v>0</v>
      </c>
      <c r="BG9">
        <f t="shared" si="8"/>
        <v>0</v>
      </c>
      <c r="BH9">
        <f t="shared" si="9"/>
        <v>9</v>
      </c>
      <c r="BI9">
        <f t="shared" si="10"/>
        <v>0</v>
      </c>
      <c r="BJ9">
        <f t="shared" si="11"/>
        <v>0</v>
      </c>
      <c r="BL9">
        <f t="shared" si="12"/>
        <v>0</v>
      </c>
      <c r="BM9">
        <f t="shared" si="13"/>
        <v>1</v>
      </c>
      <c r="BN9">
        <f t="shared" si="14"/>
        <v>0</v>
      </c>
    </row>
    <row r="10" spans="1:66" x14ac:dyDescent="0.25">
      <c r="A10" s="29">
        <v>18</v>
      </c>
      <c r="B10" s="30" t="s">
        <v>443</v>
      </c>
      <c r="C10" s="30" t="s">
        <v>444</v>
      </c>
      <c r="D10" s="31" t="s">
        <v>375</v>
      </c>
      <c r="E10" s="31"/>
      <c r="F10" s="31" t="s">
        <v>376</v>
      </c>
      <c r="G10" s="31" t="s">
        <v>445</v>
      </c>
      <c r="H10" s="31" t="s">
        <v>446</v>
      </c>
      <c r="I10" s="31" t="s">
        <v>447</v>
      </c>
      <c r="J10" s="31" t="s">
        <v>448</v>
      </c>
      <c r="K10" s="31" t="s">
        <v>449</v>
      </c>
      <c r="L10" s="31" t="s">
        <v>316</v>
      </c>
      <c r="M10" s="31" t="s">
        <v>42</v>
      </c>
      <c r="N10" s="31" t="s">
        <v>43</v>
      </c>
      <c r="O10" s="32">
        <v>5</v>
      </c>
      <c r="P10" s="32">
        <v>5</v>
      </c>
      <c r="Q10" s="32">
        <v>0</v>
      </c>
      <c r="R10" s="31" t="s">
        <v>50</v>
      </c>
      <c r="S10" s="35"/>
      <c r="T10" s="35"/>
      <c r="U10" s="35"/>
      <c r="V10" s="35"/>
      <c r="W10" s="35"/>
      <c r="X10" s="35"/>
      <c r="Y10" s="35"/>
      <c r="Z10" s="35"/>
      <c r="AA10" s="31" t="s">
        <v>42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5</v>
      </c>
      <c r="AH10" s="32">
        <v>0</v>
      </c>
      <c r="AI10" s="32">
        <v>0</v>
      </c>
      <c r="AJ10" s="31" t="s">
        <v>50</v>
      </c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V10" s="31" t="s">
        <v>450</v>
      </c>
      <c r="AW10" s="31" t="s">
        <v>447</v>
      </c>
      <c r="AX10" s="33">
        <v>45190</v>
      </c>
      <c r="AY10" s="31">
        <f t="shared" si="0"/>
        <v>0</v>
      </c>
      <c r="AZ10" s="26">
        <f t="shared" si="1"/>
        <v>5</v>
      </c>
      <c r="BA10" s="26">
        <f t="shared" si="2"/>
        <v>0</v>
      </c>
      <c r="BB10" s="34">
        <f t="shared" si="3"/>
        <v>5</v>
      </c>
      <c r="BC10">
        <f t="shared" si="4"/>
        <v>0</v>
      </c>
      <c r="BD10">
        <f t="shared" si="5"/>
        <v>0</v>
      </c>
      <c r="BE10">
        <f t="shared" si="6"/>
        <v>0</v>
      </c>
      <c r="BF10">
        <f t="shared" si="7"/>
        <v>0</v>
      </c>
      <c r="BG10">
        <f t="shared" si="8"/>
        <v>0</v>
      </c>
      <c r="BH10">
        <f t="shared" si="9"/>
        <v>5</v>
      </c>
      <c r="BI10">
        <f t="shared" si="10"/>
        <v>0</v>
      </c>
      <c r="BJ10">
        <f t="shared" si="11"/>
        <v>0</v>
      </c>
      <c r="BL10">
        <f t="shared" si="12"/>
        <v>0</v>
      </c>
      <c r="BM10">
        <f t="shared" si="13"/>
        <v>1</v>
      </c>
      <c r="BN10">
        <f t="shared" si="14"/>
        <v>0</v>
      </c>
    </row>
    <row r="11" spans="1:66" x14ac:dyDescent="0.25">
      <c r="A11" s="29">
        <v>22</v>
      </c>
      <c r="B11" s="30" t="s">
        <v>451</v>
      </c>
      <c r="C11" s="30" t="s">
        <v>452</v>
      </c>
      <c r="D11" s="31" t="s">
        <v>375</v>
      </c>
      <c r="E11" s="31"/>
      <c r="F11" s="31" t="s">
        <v>376</v>
      </c>
      <c r="G11" s="31" t="s">
        <v>453</v>
      </c>
      <c r="H11" s="31" t="s">
        <v>454</v>
      </c>
      <c r="I11" s="31" t="s">
        <v>455</v>
      </c>
      <c r="J11" s="31" t="s">
        <v>456</v>
      </c>
      <c r="K11" s="31" t="s">
        <v>457</v>
      </c>
      <c r="L11" s="31" t="s">
        <v>458</v>
      </c>
      <c r="M11" s="31" t="s">
        <v>42</v>
      </c>
      <c r="N11" s="31" t="s">
        <v>43</v>
      </c>
      <c r="O11" s="32">
        <v>18</v>
      </c>
      <c r="P11" s="32">
        <v>18</v>
      </c>
      <c r="Q11" s="32">
        <v>0</v>
      </c>
      <c r="R11" s="31" t="s">
        <v>42</v>
      </c>
      <c r="S11" s="32">
        <v>1</v>
      </c>
      <c r="T11" s="32">
        <v>0</v>
      </c>
      <c r="U11" s="32">
        <v>1</v>
      </c>
      <c r="V11" s="32">
        <v>3</v>
      </c>
      <c r="W11" s="32">
        <v>0</v>
      </c>
      <c r="X11" s="32">
        <v>4</v>
      </c>
      <c r="Y11" s="32">
        <v>0</v>
      </c>
      <c r="Z11" s="32">
        <v>0</v>
      </c>
      <c r="AA11" s="31" t="s">
        <v>42</v>
      </c>
      <c r="AB11" s="32">
        <v>0</v>
      </c>
      <c r="AC11" s="32">
        <v>0</v>
      </c>
      <c r="AD11" s="32">
        <v>0</v>
      </c>
      <c r="AE11" s="32">
        <v>2</v>
      </c>
      <c r="AF11" s="32">
        <v>0</v>
      </c>
      <c r="AG11" s="32">
        <v>7</v>
      </c>
      <c r="AH11" s="32">
        <v>0</v>
      </c>
      <c r="AI11" s="32">
        <v>0</v>
      </c>
      <c r="AJ11" s="31" t="s">
        <v>50</v>
      </c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V11" s="31" t="s">
        <v>455</v>
      </c>
      <c r="AW11" s="31" t="s">
        <v>455</v>
      </c>
      <c r="AX11" s="33">
        <v>45192</v>
      </c>
      <c r="AY11" s="31">
        <f t="shared" si="0"/>
        <v>9</v>
      </c>
      <c r="AZ11" s="26">
        <f t="shared" si="1"/>
        <v>9</v>
      </c>
      <c r="BA11" s="26">
        <f t="shared" si="2"/>
        <v>0</v>
      </c>
      <c r="BB11" s="34">
        <f t="shared" si="3"/>
        <v>18</v>
      </c>
      <c r="BC11">
        <f t="shared" si="4"/>
        <v>1</v>
      </c>
      <c r="BD11">
        <f t="shared" si="5"/>
        <v>0</v>
      </c>
      <c r="BE11">
        <f t="shared" si="6"/>
        <v>1</v>
      </c>
      <c r="BF11">
        <f t="shared" si="7"/>
        <v>5</v>
      </c>
      <c r="BG11">
        <f t="shared" si="8"/>
        <v>0</v>
      </c>
      <c r="BH11">
        <f t="shared" si="9"/>
        <v>11</v>
      </c>
      <c r="BI11">
        <f t="shared" si="10"/>
        <v>0</v>
      </c>
      <c r="BJ11">
        <f t="shared" si="11"/>
        <v>0</v>
      </c>
      <c r="BL11">
        <f t="shared" si="12"/>
        <v>1</v>
      </c>
      <c r="BM11">
        <f t="shared" si="13"/>
        <v>0</v>
      </c>
      <c r="BN11">
        <f t="shared" si="14"/>
        <v>0</v>
      </c>
    </row>
    <row r="12" spans="1:66" x14ac:dyDescent="0.25">
      <c r="A12" s="29">
        <v>23</v>
      </c>
      <c r="B12" s="30" t="s">
        <v>459</v>
      </c>
      <c r="C12" s="30" t="s">
        <v>460</v>
      </c>
      <c r="D12" s="31" t="s">
        <v>375</v>
      </c>
      <c r="E12" s="31"/>
      <c r="F12" s="31" t="s">
        <v>376</v>
      </c>
      <c r="G12" s="31" t="s">
        <v>461</v>
      </c>
      <c r="H12" s="31" t="s">
        <v>462</v>
      </c>
      <c r="I12" s="31" t="s">
        <v>463</v>
      </c>
      <c r="J12" s="31" t="s">
        <v>464</v>
      </c>
      <c r="K12" s="31" t="s">
        <v>465</v>
      </c>
      <c r="L12" s="31" t="s">
        <v>466</v>
      </c>
      <c r="M12" s="31" t="s">
        <v>42</v>
      </c>
      <c r="N12" s="31" t="s">
        <v>43</v>
      </c>
      <c r="O12" s="32">
        <v>12</v>
      </c>
      <c r="P12" s="32">
        <v>11</v>
      </c>
      <c r="Q12" s="32">
        <v>4</v>
      </c>
      <c r="R12" s="31" t="s">
        <v>42</v>
      </c>
      <c r="S12" s="32">
        <v>0</v>
      </c>
      <c r="T12" s="32">
        <v>0</v>
      </c>
      <c r="U12" s="32">
        <v>0</v>
      </c>
      <c r="V12" s="32">
        <v>2</v>
      </c>
      <c r="W12" s="32">
        <v>0</v>
      </c>
      <c r="X12" s="32">
        <v>2</v>
      </c>
      <c r="Y12" s="32">
        <v>0</v>
      </c>
      <c r="Z12" s="32">
        <v>0</v>
      </c>
      <c r="AA12" s="31" t="s">
        <v>42</v>
      </c>
      <c r="AB12" s="32">
        <v>0</v>
      </c>
      <c r="AC12" s="32">
        <v>0</v>
      </c>
      <c r="AD12" s="32">
        <v>0</v>
      </c>
      <c r="AE12" s="32">
        <v>1</v>
      </c>
      <c r="AF12" s="32">
        <v>0</v>
      </c>
      <c r="AG12" s="32">
        <v>2</v>
      </c>
      <c r="AH12" s="32">
        <v>0</v>
      </c>
      <c r="AI12" s="32">
        <v>0</v>
      </c>
      <c r="AJ12" s="31" t="s">
        <v>50</v>
      </c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V12" s="31" t="s">
        <v>467</v>
      </c>
      <c r="AW12" s="31" t="s">
        <v>467</v>
      </c>
      <c r="AX12" s="33">
        <v>45194</v>
      </c>
      <c r="AY12" s="31">
        <f t="shared" si="0"/>
        <v>4</v>
      </c>
      <c r="AZ12" s="26">
        <f t="shared" si="1"/>
        <v>3</v>
      </c>
      <c r="BA12" s="26">
        <f t="shared" si="2"/>
        <v>0</v>
      </c>
      <c r="BB12" s="34">
        <f t="shared" si="3"/>
        <v>7</v>
      </c>
      <c r="BC12">
        <f t="shared" si="4"/>
        <v>0</v>
      </c>
      <c r="BD12">
        <f t="shared" si="5"/>
        <v>0</v>
      </c>
      <c r="BE12">
        <f t="shared" si="6"/>
        <v>0</v>
      </c>
      <c r="BF12">
        <f t="shared" si="7"/>
        <v>3</v>
      </c>
      <c r="BG12">
        <f t="shared" si="8"/>
        <v>0</v>
      </c>
      <c r="BH12">
        <f t="shared" si="9"/>
        <v>4</v>
      </c>
      <c r="BI12">
        <f t="shared" si="10"/>
        <v>0</v>
      </c>
      <c r="BJ12">
        <f t="shared" si="11"/>
        <v>0</v>
      </c>
      <c r="BL12">
        <f t="shared" si="12"/>
        <v>0</v>
      </c>
      <c r="BM12">
        <f t="shared" si="13"/>
        <v>0</v>
      </c>
      <c r="BN12">
        <f t="shared" si="14"/>
        <v>1</v>
      </c>
    </row>
    <row r="13" spans="1:66" x14ac:dyDescent="0.25">
      <c r="A13" s="29">
        <v>25</v>
      </c>
      <c r="B13" s="30" t="s">
        <v>468</v>
      </c>
      <c r="C13" s="30" t="s">
        <v>469</v>
      </c>
      <c r="D13" s="31" t="s">
        <v>375</v>
      </c>
      <c r="E13" s="31"/>
      <c r="F13" s="31" t="s">
        <v>376</v>
      </c>
      <c r="G13" s="31" t="s">
        <v>470</v>
      </c>
      <c r="H13" s="31" t="s">
        <v>471</v>
      </c>
      <c r="I13" s="31" t="s">
        <v>472</v>
      </c>
      <c r="J13" s="31" t="s">
        <v>473</v>
      </c>
      <c r="K13" s="31" t="s">
        <v>474</v>
      </c>
      <c r="L13" s="31" t="s">
        <v>475</v>
      </c>
      <c r="M13" s="31" t="s">
        <v>42</v>
      </c>
      <c r="N13" s="31" t="s">
        <v>43</v>
      </c>
      <c r="O13" s="32">
        <v>8</v>
      </c>
      <c r="P13" s="32">
        <v>8</v>
      </c>
      <c r="Q13" s="32">
        <v>0</v>
      </c>
      <c r="R13" s="31" t="s">
        <v>42</v>
      </c>
      <c r="S13" s="35"/>
      <c r="T13" s="35"/>
      <c r="U13" s="35"/>
      <c r="V13" s="35"/>
      <c r="W13" s="35"/>
      <c r="X13" s="32">
        <v>4</v>
      </c>
      <c r="Y13" s="35"/>
      <c r="Z13" s="35"/>
      <c r="AA13" s="31" t="s">
        <v>42</v>
      </c>
      <c r="AB13" s="31"/>
      <c r="AC13" s="31"/>
      <c r="AD13" s="31"/>
      <c r="AE13" s="31"/>
      <c r="AF13" s="31"/>
      <c r="AG13" s="32">
        <v>4</v>
      </c>
      <c r="AH13" s="31"/>
      <c r="AI13" s="31"/>
      <c r="AJ13" s="31" t="s">
        <v>50</v>
      </c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V13" s="31" t="s">
        <v>476</v>
      </c>
      <c r="AW13" s="31" t="s">
        <v>472</v>
      </c>
      <c r="AX13" s="33">
        <v>45194</v>
      </c>
      <c r="AY13" s="31">
        <f t="shared" si="0"/>
        <v>4</v>
      </c>
      <c r="AZ13" s="26">
        <f t="shared" si="1"/>
        <v>4</v>
      </c>
      <c r="BA13" s="26">
        <f t="shared" si="2"/>
        <v>0</v>
      </c>
      <c r="BB13" s="34">
        <f t="shared" si="3"/>
        <v>8</v>
      </c>
      <c r="BC13">
        <f t="shared" si="4"/>
        <v>0</v>
      </c>
      <c r="BD13">
        <f t="shared" si="5"/>
        <v>0</v>
      </c>
      <c r="BE13">
        <f t="shared" si="6"/>
        <v>0</v>
      </c>
      <c r="BF13">
        <f t="shared" si="7"/>
        <v>0</v>
      </c>
      <c r="BG13">
        <f t="shared" si="8"/>
        <v>0</v>
      </c>
      <c r="BH13">
        <f t="shared" si="9"/>
        <v>8</v>
      </c>
      <c r="BI13">
        <f t="shared" si="10"/>
        <v>0</v>
      </c>
      <c r="BJ13">
        <f t="shared" si="11"/>
        <v>0</v>
      </c>
      <c r="BL13">
        <f t="shared" si="12"/>
        <v>1</v>
      </c>
      <c r="BM13">
        <f t="shared" si="13"/>
        <v>0</v>
      </c>
      <c r="BN13">
        <f t="shared" si="14"/>
        <v>0</v>
      </c>
    </row>
    <row r="14" spans="1:66" x14ac:dyDescent="0.25">
      <c r="A14" s="29">
        <v>28</v>
      </c>
      <c r="B14" s="30" t="s">
        <v>477</v>
      </c>
      <c r="C14" s="30" t="s">
        <v>478</v>
      </c>
      <c r="D14" s="31" t="s">
        <v>375</v>
      </c>
      <c r="E14" s="31"/>
      <c r="F14" s="31" t="s">
        <v>376</v>
      </c>
      <c r="G14" s="31" t="s">
        <v>479</v>
      </c>
      <c r="H14" s="31" t="s">
        <v>480</v>
      </c>
      <c r="I14" s="31" t="s">
        <v>481</v>
      </c>
      <c r="J14" s="31" t="s">
        <v>482</v>
      </c>
      <c r="K14" s="31" t="s">
        <v>483</v>
      </c>
      <c r="L14" s="31" t="s">
        <v>484</v>
      </c>
      <c r="M14" s="31" t="s">
        <v>42</v>
      </c>
      <c r="N14" s="31" t="s">
        <v>43</v>
      </c>
      <c r="O14" s="32">
        <v>7</v>
      </c>
      <c r="P14" s="32">
        <v>7</v>
      </c>
      <c r="Q14" s="32">
        <v>0</v>
      </c>
      <c r="R14" s="31" t="s">
        <v>42</v>
      </c>
      <c r="S14" s="35"/>
      <c r="T14" s="35"/>
      <c r="U14" s="35"/>
      <c r="V14" s="35"/>
      <c r="W14" s="35"/>
      <c r="X14" s="32">
        <v>1</v>
      </c>
      <c r="Y14" s="35"/>
      <c r="Z14" s="35"/>
      <c r="AA14" s="31" t="s">
        <v>42</v>
      </c>
      <c r="AB14" s="31"/>
      <c r="AC14" s="31"/>
      <c r="AD14" s="31"/>
      <c r="AE14" s="31"/>
      <c r="AF14" s="31"/>
      <c r="AG14" s="32">
        <v>6</v>
      </c>
      <c r="AH14" s="31"/>
      <c r="AI14" s="31"/>
      <c r="AJ14" s="31" t="s">
        <v>50</v>
      </c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V14" s="31" t="s">
        <v>481</v>
      </c>
      <c r="AW14" s="31" t="s">
        <v>485</v>
      </c>
      <c r="AX14" s="33">
        <v>45195</v>
      </c>
      <c r="AY14" s="31">
        <f t="shared" si="0"/>
        <v>1</v>
      </c>
      <c r="AZ14" s="26">
        <f t="shared" si="1"/>
        <v>6</v>
      </c>
      <c r="BA14" s="26">
        <f t="shared" si="2"/>
        <v>0</v>
      </c>
      <c r="BB14" s="34">
        <f t="shared" si="3"/>
        <v>7</v>
      </c>
      <c r="BC14">
        <f t="shared" si="4"/>
        <v>0</v>
      </c>
      <c r="BD14">
        <f t="shared" si="5"/>
        <v>0</v>
      </c>
      <c r="BE14">
        <f t="shared" si="6"/>
        <v>0</v>
      </c>
      <c r="BF14">
        <f t="shared" si="7"/>
        <v>0</v>
      </c>
      <c r="BG14">
        <f t="shared" si="8"/>
        <v>0</v>
      </c>
      <c r="BH14">
        <f t="shared" si="9"/>
        <v>7</v>
      </c>
      <c r="BI14">
        <f t="shared" si="10"/>
        <v>0</v>
      </c>
      <c r="BJ14">
        <f t="shared" si="11"/>
        <v>0</v>
      </c>
      <c r="BL14">
        <f t="shared" si="12"/>
        <v>0</v>
      </c>
      <c r="BM14">
        <f t="shared" si="13"/>
        <v>1</v>
      </c>
      <c r="BN14">
        <f t="shared" si="14"/>
        <v>0</v>
      </c>
    </row>
    <row r="15" spans="1:66" x14ac:dyDescent="0.25">
      <c r="A15" s="29">
        <v>33</v>
      </c>
      <c r="B15" s="30" t="s">
        <v>486</v>
      </c>
      <c r="C15" s="30" t="s">
        <v>487</v>
      </c>
      <c r="D15" s="31" t="s">
        <v>375</v>
      </c>
      <c r="E15" s="31"/>
      <c r="F15" s="31" t="s">
        <v>376</v>
      </c>
      <c r="G15" s="31" t="s">
        <v>488</v>
      </c>
      <c r="H15" s="31" t="s">
        <v>489</v>
      </c>
      <c r="I15" s="31" t="s">
        <v>490</v>
      </c>
      <c r="J15" s="31" t="s">
        <v>491</v>
      </c>
      <c r="K15" s="31" t="s">
        <v>492</v>
      </c>
      <c r="L15" s="31" t="s">
        <v>85</v>
      </c>
      <c r="M15" s="31" t="s">
        <v>42</v>
      </c>
      <c r="N15" s="31" t="s">
        <v>43</v>
      </c>
      <c r="O15" s="32">
        <v>25</v>
      </c>
      <c r="P15" s="32">
        <v>25</v>
      </c>
      <c r="Q15" s="32">
        <v>2</v>
      </c>
      <c r="R15" s="31" t="s">
        <v>42</v>
      </c>
      <c r="S15" s="35"/>
      <c r="T15" s="35"/>
      <c r="U15" s="35"/>
      <c r="V15" s="35"/>
      <c r="W15" s="35"/>
      <c r="X15" s="32">
        <v>3</v>
      </c>
      <c r="Y15" s="35"/>
      <c r="Z15" s="35"/>
      <c r="AA15" s="31" t="s">
        <v>42</v>
      </c>
      <c r="AB15" s="31"/>
      <c r="AC15" s="31"/>
      <c r="AD15" s="31"/>
      <c r="AE15" s="32">
        <v>1</v>
      </c>
      <c r="AF15" s="31"/>
      <c r="AG15" s="32">
        <v>18</v>
      </c>
      <c r="AH15" s="31"/>
      <c r="AI15" s="32">
        <v>1</v>
      </c>
      <c r="AJ15" s="31" t="s">
        <v>50</v>
      </c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V15" s="31" t="s">
        <v>493</v>
      </c>
      <c r="AW15" s="31" t="s">
        <v>490</v>
      </c>
      <c r="AX15" s="33">
        <v>45196</v>
      </c>
      <c r="AY15" s="31">
        <f t="shared" si="0"/>
        <v>3</v>
      </c>
      <c r="AZ15" s="26">
        <f t="shared" si="1"/>
        <v>20</v>
      </c>
      <c r="BA15" s="26">
        <f t="shared" si="2"/>
        <v>0</v>
      </c>
      <c r="BB15" s="34">
        <f t="shared" si="3"/>
        <v>23</v>
      </c>
      <c r="BC15">
        <f t="shared" si="4"/>
        <v>0</v>
      </c>
      <c r="BD15">
        <f t="shared" si="5"/>
        <v>0</v>
      </c>
      <c r="BE15">
        <f t="shared" si="6"/>
        <v>0</v>
      </c>
      <c r="BF15">
        <f t="shared" si="7"/>
        <v>1</v>
      </c>
      <c r="BG15">
        <f t="shared" si="8"/>
        <v>0</v>
      </c>
      <c r="BH15">
        <f t="shared" si="9"/>
        <v>21</v>
      </c>
      <c r="BI15">
        <f t="shared" si="10"/>
        <v>0</v>
      </c>
      <c r="BJ15">
        <f t="shared" si="11"/>
        <v>1</v>
      </c>
      <c r="BL15">
        <f t="shared" si="12"/>
        <v>0</v>
      </c>
      <c r="BM15">
        <f t="shared" si="13"/>
        <v>1</v>
      </c>
      <c r="BN15">
        <f t="shared" si="14"/>
        <v>0</v>
      </c>
    </row>
    <row r="16" spans="1:66" x14ac:dyDescent="0.25">
      <c r="A16" s="29">
        <v>39</v>
      </c>
      <c r="B16" s="30" t="s">
        <v>494</v>
      </c>
      <c r="C16" s="30" t="s">
        <v>495</v>
      </c>
      <c r="D16" s="31" t="s">
        <v>375</v>
      </c>
      <c r="E16" s="31"/>
      <c r="F16" s="31" t="s">
        <v>376</v>
      </c>
      <c r="G16" s="31" t="s">
        <v>496</v>
      </c>
      <c r="H16" s="31" t="s">
        <v>497</v>
      </c>
      <c r="I16" s="31" t="s">
        <v>498</v>
      </c>
      <c r="J16" s="31" t="s">
        <v>499</v>
      </c>
      <c r="K16" s="31" t="s">
        <v>500</v>
      </c>
      <c r="L16" s="31" t="s">
        <v>501</v>
      </c>
      <c r="M16" s="31" t="s">
        <v>42</v>
      </c>
      <c r="N16" s="31" t="s">
        <v>43</v>
      </c>
      <c r="O16" s="32">
        <v>11</v>
      </c>
      <c r="P16" s="32">
        <v>11</v>
      </c>
      <c r="Q16" s="32">
        <v>0</v>
      </c>
      <c r="R16" s="31" t="s">
        <v>42</v>
      </c>
      <c r="S16" s="32">
        <v>1</v>
      </c>
      <c r="T16" s="32">
        <v>0</v>
      </c>
      <c r="U16" s="32">
        <v>0</v>
      </c>
      <c r="V16" s="32">
        <v>0</v>
      </c>
      <c r="W16" s="32">
        <v>0</v>
      </c>
      <c r="X16" s="32">
        <v>4</v>
      </c>
      <c r="Y16" s="32">
        <v>0</v>
      </c>
      <c r="Z16" s="32">
        <v>0</v>
      </c>
      <c r="AA16" s="31" t="s">
        <v>42</v>
      </c>
      <c r="AB16" s="32">
        <v>0</v>
      </c>
      <c r="AC16" s="32">
        <v>0</v>
      </c>
      <c r="AD16" s="32">
        <v>0</v>
      </c>
      <c r="AE16" s="32">
        <v>1</v>
      </c>
      <c r="AF16" s="32">
        <v>0</v>
      </c>
      <c r="AG16" s="32">
        <v>5</v>
      </c>
      <c r="AH16" s="32">
        <v>0</v>
      </c>
      <c r="AI16" s="32">
        <v>0</v>
      </c>
      <c r="AJ16" s="31" t="s">
        <v>50</v>
      </c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V16" s="31" t="s">
        <v>498</v>
      </c>
      <c r="AW16" s="31" t="s">
        <v>498</v>
      </c>
      <c r="AX16" s="33">
        <v>45196</v>
      </c>
      <c r="AY16" s="31">
        <f t="shared" si="0"/>
        <v>5</v>
      </c>
      <c r="AZ16" s="26">
        <f t="shared" si="1"/>
        <v>6</v>
      </c>
      <c r="BA16" s="26">
        <f t="shared" si="2"/>
        <v>0</v>
      </c>
      <c r="BB16" s="34">
        <f t="shared" si="3"/>
        <v>11</v>
      </c>
      <c r="BC16">
        <f t="shared" si="4"/>
        <v>1</v>
      </c>
      <c r="BD16">
        <f t="shared" si="5"/>
        <v>0</v>
      </c>
      <c r="BE16">
        <f t="shared" si="6"/>
        <v>0</v>
      </c>
      <c r="BF16">
        <f t="shared" si="7"/>
        <v>1</v>
      </c>
      <c r="BG16">
        <f t="shared" si="8"/>
        <v>0</v>
      </c>
      <c r="BH16">
        <f t="shared" si="9"/>
        <v>9</v>
      </c>
      <c r="BI16">
        <f t="shared" si="10"/>
        <v>0</v>
      </c>
      <c r="BJ16">
        <f t="shared" si="11"/>
        <v>0</v>
      </c>
      <c r="BL16">
        <f t="shared" si="12"/>
        <v>0</v>
      </c>
      <c r="BM16">
        <f t="shared" si="13"/>
        <v>1</v>
      </c>
      <c r="BN16">
        <f t="shared" si="14"/>
        <v>0</v>
      </c>
    </row>
    <row r="17" spans="1:66" x14ac:dyDescent="0.25">
      <c r="A17" s="29">
        <v>45</v>
      </c>
      <c r="B17" s="30" t="s">
        <v>502</v>
      </c>
      <c r="C17" s="30" t="s">
        <v>503</v>
      </c>
      <c r="D17" s="31" t="s">
        <v>375</v>
      </c>
      <c r="E17" s="31"/>
      <c r="F17" s="31" t="s">
        <v>376</v>
      </c>
      <c r="G17" s="31" t="s">
        <v>504</v>
      </c>
      <c r="H17" s="31" t="s">
        <v>505</v>
      </c>
      <c r="I17" s="31" t="s">
        <v>506</v>
      </c>
      <c r="J17" s="31" t="s">
        <v>507</v>
      </c>
      <c r="K17" s="31" t="s">
        <v>508</v>
      </c>
      <c r="L17" s="31" t="s">
        <v>509</v>
      </c>
      <c r="M17" s="31" t="s">
        <v>42</v>
      </c>
      <c r="N17" s="31" t="s">
        <v>43</v>
      </c>
      <c r="O17" s="32">
        <v>7</v>
      </c>
      <c r="P17" s="32">
        <v>6</v>
      </c>
      <c r="Q17" s="32">
        <v>0</v>
      </c>
      <c r="R17" s="31" t="s">
        <v>42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2</v>
      </c>
      <c r="Y17" s="32">
        <v>0</v>
      </c>
      <c r="Z17" s="32">
        <v>0</v>
      </c>
      <c r="AA17" s="31" t="s">
        <v>42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4</v>
      </c>
      <c r="AH17" s="32">
        <v>0</v>
      </c>
      <c r="AI17" s="32">
        <v>0</v>
      </c>
      <c r="AJ17" s="31" t="s">
        <v>50</v>
      </c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V17" s="31" t="s">
        <v>510</v>
      </c>
      <c r="AW17" s="31" t="s">
        <v>506</v>
      </c>
      <c r="AX17" s="33">
        <v>45197</v>
      </c>
      <c r="AY17" s="31">
        <f t="shared" si="0"/>
        <v>2</v>
      </c>
      <c r="AZ17" s="26">
        <f t="shared" si="1"/>
        <v>4</v>
      </c>
      <c r="BA17" s="26">
        <f t="shared" si="2"/>
        <v>0</v>
      </c>
      <c r="BB17" s="34">
        <f t="shared" si="3"/>
        <v>6</v>
      </c>
      <c r="BC17">
        <f t="shared" si="4"/>
        <v>0</v>
      </c>
      <c r="BD17">
        <f t="shared" si="5"/>
        <v>0</v>
      </c>
      <c r="BE17">
        <f t="shared" si="6"/>
        <v>0</v>
      </c>
      <c r="BF17">
        <f t="shared" si="7"/>
        <v>0</v>
      </c>
      <c r="BG17">
        <f t="shared" si="8"/>
        <v>0</v>
      </c>
      <c r="BH17">
        <f t="shared" si="9"/>
        <v>6</v>
      </c>
      <c r="BI17">
        <f t="shared" si="10"/>
        <v>0</v>
      </c>
      <c r="BJ17">
        <f t="shared" si="11"/>
        <v>0</v>
      </c>
      <c r="BL17">
        <f t="shared" si="12"/>
        <v>0</v>
      </c>
      <c r="BM17">
        <f t="shared" si="13"/>
        <v>1</v>
      </c>
      <c r="BN17">
        <f t="shared" si="14"/>
        <v>0</v>
      </c>
    </row>
    <row r="18" spans="1:66" x14ac:dyDescent="0.25">
      <c r="A18" s="29">
        <v>48</v>
      </c>
      <c r="B18" s="30" t="s">
        <v>511</v>
      </c>
      <c r="C18" s="30" t="s">
        <v>512</v>
      </c>
      <c r="D18" s="31" t="s">
        <v>375</v>
      </c>
      <c r="E18" s="31"/>
      <c r="F18" s="31" t="s">
        <v>376</v>
      </c>
      <c r="G18" s="31" t="s">
        <v>513</v>
      </c>
      <c r="H18" s="31" t="s">
        <v>514</v>
      </c>
      <c r="I18" s="31" t="s">
        <v>515</v>
      </c>
      <c r="J18" s="31" t="s">
        <v>516</v>
      </c>
      <c r="K18" s="32" t="s">
        <v>517</v>
      </c>
      <c r="L18" s="31" t="s">
        <v>518</v>
      </c>
      <c r="M18" s="31" t="s">
        <v>42</v>
      </c>
      <c r="N18" s="31" t="s">
        <v>43</v>
      </c>
      <c r="O18" s="32">
        <v>18</v>
      </c>
      <c r="P18" s="32">
        <v>18</v>
      </c>
      <c r="Q18" s="32">
        <v>0</v>
      </c>
      <c r="R18" s="31" t="s">
        <v>42</v>
      </c>
      <c r="S18" s="32">
        <v>1</v>
      </c>
      <c r="T18" s="32">
        <v>0</v>
      </c>
      <c r="U18" s="32">
        <v>0</v>
      </c>
      <c r="V18" s="32">
        <v>2</v>
      </c>
      <c r="W18" s="32">
        <v>0</v>
      </c>
      <c r="X18" s="32">
        <v>6</v>
      </c>
      <c r="Y18" s="32">
        <v>0</v>
      </c>
      <c r="Z18" s="32">
        <v>0</v>
      </c>
      <c r="AA18" s="31" t="s">
        <v>42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8</v>
      </c>
      <c r="AH18" s="32">
        <v>0</v>
      </c>
      <c r="AI18" s="32">
        <v>0</v>
      </c>
      <c r="AJ18" s="31" t="s">
        <v>42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1</v>
      </c>
      <c r="AQ18" s="32">
        <v>0</v>
      </c>
      <c r="AR18" s="32">
        <v>0</v>
      </c>
      <c r="AS18" s="31" t="s">
        <v>50</v>
      </c>
      <c r="AT18" s="31"/>
      <c r="AV18" s="31" t="s">
        <v>515</v>
      </c>
      <c r="AW18" s="31" t="s">
        <v>515</v>
      </c>
      <c r="AX18" s="33">
        <v>45198</v>
      </c>
      <c r="AY18" s="31">
        <f t="shared" si="0"/>
        <v>9</v>
      </c>
      <c r="AZ18" s="26">
        <f t="shared" si="1"/>
        <v>8</v>
      </c>
      <c r="BA18" s="26">
        <f t="shared" si="2"/>
        <v>1</v>
      </c>
      <c r="BB18" s="34">
        <f t="shared" si="3"/>
        <v>18</v>
      </c>
      <c r="BC18">
        <f t="shared" si="4"/>
        <v>1</v>
      </c>
      <c r="BD18">
        <f t="shared" si="5"/>
        <v>0</v>
      </c>
      <c r="BE18">
        <f t="shared" si="6"/>
        <v>0</v>
      </c>
      <c r="BF18">
        <f t="shared" si="7"/>
        <v>2</v>
      </c>
      <c r="BG18">
        <f t="shared" si="8"/>
        <v>0</v>
      </c>
      <c r="BH18">
        <f t="shared" si="9"/>
        <v>15</v>
      </c>
      <c r="BI18">
        <f t="shared" si="10"/>
        <v>0</v>
      </c>
      <c r="BJ18">
        <f t="shared" si="11"/>
        <v>0</v>
      </c>
      <c r="BL18">
        <f t="shared" si="12"/>
        <v>0</v>
      </c>
      <c r="BM18">
        <f t="shared" si="13"/>
        <v>0</v>
      </c>
      <c r="BN18">
        <f t="shared" si="14"/>
        <v>1</v>
      </c>
    </row>
    <row r="19" spans="1:66" x14ac:dyDescent="0.25">
      <c r="A19" s="29">
        <v>49</v>
      </c>
      <c r="B19" s="30" t="s">
        <v>519</v>
      </c>
      <c r="C19" s="30" t="s">
        <v>520</v>
      </c>
      <c r="D19" s="31" t="s">
        <v>375</v>
      </c>
      <c r="E19" s="31"/>
      <c r="F19" s="31" t="s">
        <v>376</v>
      </c>
      <c r="G19" s="31" t="s">
        <v>461</v>
      </c>
      <c r="H19" s="31" t="s">
        <v>462</v>
      </c>
      <c r="I19" s="31" t="s">
        <v>463</v>
      </c>
      <c r="J19" s="31" t="s">
        <v>464</v>
      </c>
      <c r="K19" s="31" t="s">
        <v>465</v>
      </c>
      <c r="L19" s="31" t="s">
        <v>93</v>
      </c>
      <c r="M19" s="31" t="s">
        <v>42</v>
      </c>
      <c r="N19" s="31" t="s">
        <v>43</v>
      </c>
      <c r="O19" s="32">
        <v>12</v>
      </c>
      <c r="P19" s="32">
        <v>11</v>
      </c>
      <c r="Q19" s="32">
        <v>4</v>
      </c>
      <c r="R19" s="31" t="s">
        <v>42</v>
      </c>
      <c r="S19" s="32">
        <v>0</v>
      </c>
      <c r="T19" s="32">
        <v>0</v>
      </c>
      <c r="U19" s="32">
        <v>0</v>
      </c>
      <c r="V19" s="32">
        <v>2</v>
      </c>
      <c r="W19" s="32">
        <v>0</v>
      </c>
      <c r="X19" s="32">
        <v>2</v>
      </c>
      <c r="Y19" s="32">
        <v>0</v>
      </c>
      <c r="Z19" s="32">
        <v>0</v>
      </c>
      <c r="AA19" s="31" t="s">
        <v>42</v>
      </c>
      <c r="AB19" s="32">
        <v>0</v>
      </c>
      <c r="AC19" s="32">
        <v>0</v>
      </c>
      <c r="AD19" s="32">
        <v>0</v>
      </c>
      <c r="AE19" s="32">
        <v>1</v>
      </c>
      <c r="AF19" s="32">
        <v>0</v>
      </c>
      <c r="AG19" s="32">
        <v>2</v>
      </c>
      <c r="AH19" s="32">
        <v>0</v>
      </c>
      <c r="AI19" s="32">
        <v>0</v>
      </c>
      <c r="AJ19" s="31" t="s">
        <v>50</v>
      </c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V19" s="31" t="s">
        <v>467</v>
      </c>
      <c r="AW19" s="31" t="s">
        <v>467</v>
      </c>
      <c r="AX19" s="33">
        <v>45198</v>
      </c>
      <c r="AY19" s="31">
        <f t="shared" si="0"/>
        <v>4</v>
      </c>
      <c r="AZ19" s="26">
        <f t="shared" si="1"/>
        <v>3</v>
      </c>
      <c r="BA19" s="26">
        <f t="shared" si="2"/>
        <v>0</v>
      </c>
      <c r="BB19" s="34">
        <f t="shared" si="3"/>
        <v>7</v>
      </c>
      <c r="BC19">
        <f t="shared" si="4"/>
        <v>0</v>
      </c>
      <c r="BD19">
        <f t="shared" si="5"/>
        <v>0</v>
      </c>
      <c r="BE19">
        <f t="shared" si="6"/>
        <v>0</v>
      </c>
      <c r="BF19">
        <f t="shared" si="7"/>
        <v>3</v>
      </c>
      <c r="BG19">
        <f t="shared" si="8"/>
        <v>0</v>
      </c>
      <c r="BH19">
        <f t="shared" si="9"/>
        <v>4</v>
      </c>
      <c r="BI19">
        <f t="shared" si="10"/>
        <v>0</v>
      </c>
      <c r="BJ19">
        <f t="shared" si="11"/>
        <v>0</v>
      </c>
      <c r="BL19">
        <f t="shared" si="12"/>
        <v>0</v>
      </c>
      <c r="BM19">
        <f t="shared" si="13"/>
        <v>0</v>
      </c>
      <c r="BN19">
        <f t="shared" si="14"/>
        <v>1</v>
      </c>
    </row>
    <row r="20" spans="1:66" x14ac:dyDescent="0.25">
      <c r="A20" s="29">
        <v>50</v>
      </c>
      <c r="B20" s="30" t="s">
        <v>521</v>
      </c>
      <c r="C20" s="30" t="s">
        <v>522</v>
      </c>
      <c r="D20" s="31" t="s">
        <v>375</v>
      </c>
      <c r="E20" s="31"/>
      <c r="F20" s="31" t="s">
        <v>376</v>
      </c>
      <c r="G20" s="31" t="s">
        <v>523</v>
      </c>
      <c r="H20" s="31" t="s">
        <v>524</v>
      </c>
      <c r="I20" s="31" t="s">
        <v>525</v>
      </c>
      <c r="J20" s="31" t="s">
        <v>526</v>
      </c>
      <c r="K20" s="31" t="s">
        <v>527</v>
      </c>
      <c r="L20" s="31" t="s">
        <v>528</v>
      </c>
      <c r="M20" s="31" t="s">
        <v>42</v>
      </c>
      <c r="N20" s="31" t="s">
        <v>43</v>
      </c>
      <c r="O20" s="32">
        <v>10</v>
      </c>
      <c r="P20" s="32">
        <v>9</v>
      </c>
      <c r="Q20" s="32">
        <v>2</v>
      </c>
      <c r="R20" s="31" t="s">
        <v>42</v>
      </c>
      <c r="S20" s="35"/>
      <c r="T20" s="35"/>
      <c r="U20" s="35"/>
      <c r="V20" s="35"/>
      <c r="W20" s="35"/>
      <c r="X20" s="32">
        <v>2</v>
      </c>
      <c r="Y20" s="35"/>
      <c r="Z20" s="35"/>
      <c r="AA20" s="31" t="s">
        <v>42</v>
      </c>
      <c r="AB20" s="31"/>
      <c r="AC20" s="31"/>
      <c r="AD20" s="31"/>
      <c r="AE20" s="31"/>
      <c r="AF20" s="31"/>
      <c r="AG20" s="31"/>
      <c r="AH20" s="31"/>
      <c r="AI20" s="32">
        <v>5</v>
      </c>
      <c r="AJ20" s="31" t="s">
        <v>50</v>
      </c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V20" s="31" t="s">
        <v>525</v>
      </c>
      <c r="AW20" s="31" t="s">
        <v>525</v>
      </c>
      <c r="AX20" s="33">
        <v>45198</v>
      </c>
      <c r="AY20" s="31">
        <f t="shared" si="0"/>
        <v>2</v>
      </c>
      <c r="AZ20" s="26">
        <f t="shared" si="1"/>
        <v>5</v>
      </c>
      <c r="BA20" s="26">
        <f t="shared" si="2"/>
        <v>0</v>
      </c>
      <c r="BB20" s="34">
        <f t="shared" si="3"/>
        <v>7</v>
      </c>
      <c r="BC20">
        <f t="shared" si="4"/>
        <v>0</v>
      </c>
      <c r="BD20">
        <f t="shared" si="5"/>
        <v>0</v>
      </c>
      <c r="BE20">
        <f t="shared" si="6"/>
        <v>0</v>
      </c>
      <c r="BF20">
        <f t="shared" si="7"/>
        <v>0</v>
      </c>
      <c r="BG20">
        <f t="shared" si="8"/>
        <v>0</v>
      </c>
      <c r="BH20">
        <f t="shared" si="9"/>
        <v>2</v>
      </c>
      <c r="BI20">
        <f t="shared" si="10"/>
        <v>0</v>
      </c>
      <c r="BJ20">
        <f t="shared" si="11"/>
        <v>5</v>
      </c>
      <c r="BL20">
        <f t="shared" si="12"/>
        <v>0</v>
      </c>
      <c r="BM20">
        <f t="shared" si="13"/>
        <v>1</v>
      </c>
      <c r="BN20">
        <f t="shared" si="14"/>
        <v>0</v>
      </c>
    </row>
    <row r="21" spans="1:66" x14ac:dyDescent="0.25">
      <c r="A21" s="29">
        <v>52</v>
      </c>
      <c r="B21" s="30" t="s">
        <v>529</v>
      </c>
      <c r="C21" s="30" t="s">
        <v>530</v>
      </c>
      <c r="D21" s="31" t="s">
        <v>375</v>
      </c>
      <c r="E21" s="31"/>
      <c r="F21" s="31" t="s">
        <v>376</v>
      </c>
      <c r="G21" s="31" t="s">
        <v>531</v>
      </c>
      <c r="H21" s="31" t="s">
        <v>532</v>
      </c>
      <c r="I21" s="31" t="s">
        <v>533</v>
      </c>
      <c r="J21" s="31" t="s">
        <v>534</v>
      </c>
      <c r="K21" s="31" t="s">
        <v>535</v>
      </c>
      <c r="L21" s="31" t="s">
        <v>536</v>
      </c>
      <c r="M21" s="31" t="s">
        <v>42</v>
      </c>
      <c r="N21" s="31" t="s">
        <v>43</v>
      </c>
      <c r="O21" s="32">
        <v>10</v>
      </c>
      <c r="P21" s="32">
        <v>9</v>
      </c>
      <c r="Q21" s="32">
        <v>0</v>
      </c>
      <c r="R21" s="31" t="s">
        <v>42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2</v>
      </c>
      <c r="Y21" s="32">
        <v>0</v>
      </c>
      <c r="Z21" s="32">
        <v>0</v>
      </c>
      <c r="AA21" s="31" t="s">
        <v>42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7</v>
      </c>
      <c r="AH21" s="32">
        <v>0</v>
      </c>
      <c r="AI21" s="32">
        <v>0</v>
      </c>
      <c r="AJ21" s="31" t="s">
        <v>50</v>
      </c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V21" s="31" t="s">
        <v>537</v>
      </c>
      <c r="AW21" s="31" t="s">
        <v>533</v>
      </c>
      <c r="AX21" s="33">
        <v>45198</v>
      </c>
      <c r="AY21" s="31">
        <f t="shared" si="0"/>
        <v>2</v>
      </c>
      <c r="AZ21" s="26">
        <f t="shared" si="1"/>
        <v>7</v>
      </c>
      <c r="BA21" s="26">
        <f t="shared" si="2"/>
        <v>0</v>
      </c>
      <c r="BB21" s="34">
        <f t="shared" si="3"/>
        <v>9</v>
      </c>
      <c r="BC21">
        <f t="shared" si="4"/>
        <v>0</v>
      </c>
      <c r="BD21">
        <f t="shared" si="5"/>
        <v>0</v>
      </c>
      <c r="BE21">
        <f t="shared" si="6"/>
        <v>0</v>
      </c>
      <c r="BF21">
        <f t="shared" si="7"/>
        <v>0</v>
      </c>
      <c r="BG21">
        <f t="shared" si="8"/>
        <v>0</v>
      </c>
      <c r="BH21">
        <f t="shared" si="9"/>
        <v>9</v>
      </c>
      <c r="BI21">
        <f t="shared" si="10"/>
        <v>0</v>
      </c>
      <c r="BJ21">
        <f t="shared" si="11"/>
        <v>0</v>
      </c>
      <c r="BL21">
        <f t="shared" si="12"/>
        <v>0</v>
      </c>
      <c r="BM21">
        <f t="shared" si="13"/>
        <v>1</v>
      </c>
      <c r="BN21">
        <f t="shared" si="14"/>
        <v>0</v>
      </c>
    </row>
    <row r="22" spans="1:66" x14ac:dyDescent="0.25">
      <c r="A22" s="29">
        <v>55</v>
      </c>
      <c r="B22" s="30" t="s">
        <v>538</v>
      </c>
      <c r="C22" s="30" t="s">
        <v>539</v>
      </c>
      <c r="D22" s="31" t="s">
        <v>375</v>
      </c>
      <c r="E22" s="31"/>
      <c r="F22" s="31" t="s">
        <v>376</v>
      </c>
      <c r="G22" s="31" t="s">
        <v>540</v>
      </c>
      <c r="H22" s="31" t="s">
        <v>541</v>
      </c>
      <c r="I22" s="31" t="s">
        <v>542</v>
      </c>
      <c r="J22" s="31" t="s">
        <v>543</v>
      </c>
      <c r="K22" s="31" t="s">
        <v>544</v>
      </c>
      <c r="L22" s="31" t="s">
        <v>545</v>
      </c>
      <c r="M22" s="31" t="s">
        <v>42</v>
      </c>
      <c r="N22" s="31" t="s">
        <v>43</v>
      </c>
      <c r="O22" s="32">
        <v>6</v>
      </c>
      <c r="P22" s="32">
        <v>6</v>
      </c>
      <c r="Q22" s="32">
        <v>0</v>
      </c>
      <c r="R22" s="31" t="s">
        <v>50</v>
      </c>
      <c r="S22" s="35"/>
      <c r="T22" s="35"/>
      <c r="U22" s="35"/>
      <c r="V22" s="35"/>
      <c r="W22" s="35"/>
      <c r="X22" s="35"/>
      <c r="Y22" s="35"/>
      <c r="Z22" s="35"/>
      <c r="AA22" s="31" t="s">
        <v>42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6</v>
      </c>
      <c r="AH22" s="32">
        <v>0</v>
      </c>
      <c r="AI22" s="32">
        <v>0</v>
      </c>
      <c r="AJ22" s="31" t="s">
        <v>50</v>
      </c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V22" s="31" t="s">
        <v>546</v>
      </c>
      <c r="AW22" s="31" t="s">
        <v>547</v>
      </c>
      <c r="AX22" s="33">
        <v>45198</v>
      </c>
      <c r="AY22" s="31">
        <f t="shared" si="0"/>
        <v>0</v>
      </c>
      <c r="AZ22" s="26">
        <f t="shared" si="1"/>
        <v>6</v>
      </c>
      <c r="BA22" s="26">
        <f t="shared" si="2"/>
        <v>0</v>
      </c>
      <c r="BB22" s="34">
        <f t="shared" si="3"/>
        <v>6</v>
      </c>
      <c r="BC22">
        <f t="shared" si="4"/>
        <v>0</v>
      </c>
      <c r="BD22">
        <f t="shared" si="5"/>
        <v>0</v>
      </c>
      <c r="BE22">
        <f t="shared" si="6"/>
        <v>0</v>
      </c>
      <c r="BF22">
        <f t="shared" si="7"/>
        <v>0</v>
      </c>
      <c r="BG22">
        <f t="shared" si="8"/>
        <v>0</v>
      </c>
      <c r="BH22">
        <f t="shared" si="9"/>
        <v>6</v>
      </c>
      <c r="BI22">
        <f t="shared" si="10"/>
        <v>0</v>
      </c>
      <c r="BJ22">
        <f t="shared" si="11"/>
        <v>0</v>
      </c>
      <c r="BL22">
        <f t="shared" si="12"/>
        <v>0</v>
      </c>
      <c r="BM22">
        <f t="shared" si="13"/>
        <v>1</v>
      </c>
      <c r="BN22">
        <f t="shared" si="14"/>
        <v>0</v>
      </c>
    </row>
    <row r="23" spans="1:66" x14ac:dyDescent="0.25">
      <c r="A23" s="29">
        <v>58</v>
      </c>
      <c r="B23" s="30" t="s">
        <v>548</v>
      </c>
      <c r="C23" s="30" t="s">
        <v>549</v>
      </c>
      <c r="D23" s="31" t="s">
        <v>375</v>
      </c>
      <c r="E23" s="31"/>
      <c r="F23" s="31" t="s">
        <v>376</v>
      </c>
      <c r="G23" s="31" t="s">
        <v>550</v>
      </c>
      <c r="H23" s="31" t="s">
        <v>551</v>
      </c>
      <c r="I23" s="31" t="s">
        <v>552</v>
      </c>
      <c r="J23" s="31" t="s">
        <v>553</v>
      </c>
      <c r="K23" s="31" t="s">
        <v>554</v>
      </c>
      <c r="L23" s="31" t="s">
        <v>555</v>
      </c>
      <c r="M23" s="31" t="s">
        <v>42</v>
      </c>
      <c r="N23" s="31" t="s">
        <v>43</v>
      </c>
      <c r="O23" s="32">
        <v>13</v>
      </c>
      <c r="P23" s="32">
        <v>8</v>
      </c>
      <c r="Q23" s="32">
        <v>1</v>
      </c>
      <c r="R23" s="31" t="s">
        <v>42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2</v>
      </c>
      <c r="Y23" s="32">
        <v>0</v>
      </c>
      <c r="Z23" s="32">
        <v>1</v>
      </c>
      <c r="AA23" s="31" t="s">
        <v>42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3</v>
      </c>
      <c r="AH23" s="32">
        <v>0</v>
      </c>
      <c r="AI23" s="32">
        <v>1</v>
      </c>
      <c r="AJ23" s="31" t="s">
        <v>50</v>
      </c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V23" s="31" t="s">
        <v>556</v>
      </c>
      <c r="AW23" s="31" t="s">
        <v>552</v>
      </c>
      <c r="AX23" s="33">
        <v>45198</v>
      </c>
      <c r="AY23" s="31">
        <f t="shared" si="0"/>
        <v>3</v>
      </c>
      <c r="AZ23" s="26">
        <f t="shared" si="1"/>
        <v>4</v>
      </c>
      <c r="BA23" s="26">
        <f t="shared" si="2"/>
        <v>0</v>
      </c>
      <c r="BB23" s="34">
        <f t="shared" si="3"/>
        <v>7</v>
      </c>
      <c r="BC23">
        <f t="shared" si="4"/>
        <v>0</v>
      </c>
      <c r="BD23">
        <f t="shared" si="5"/>
        <v>0</v>
      </c>
      <c r="BE23">
        <f t="shared" si="6"/>
        <v>0</v>
      </c>
      <c r="BF23">
        <f t="shared" si="7"/>
        <v>0</v>
      </c>
      <c r="BG23">
        <f t="shared" si="8"/>
        <v>0</v>
      </c>
      <c r="BH23">
        <f t="shared" si="9"/>
        <v>5</v>
      </c>
      <c r="BI23">
        <f t="shared" si="10"/>
        <v>0</v>
      </c>
      <c r="BJ23">
        <f t="shared" si="11"/>
        <v>2</v>
      </c>
      <c r="BL23">
        <f t="shared" si="12"/>
        <v>0</v>
      </c>
      <c r="BM23">
        <f t="shared" si="13"/>
        <v>1</v>
      </c>
      <c r="BN23">
        <f t="shared" si="14"/>
        <v>0</v>
      </c>
    </row>
    <row r="24" spans="1:66" x14ac:dyDescent="0.25">
      <c r="A24" s="29">
        <v>59</v>
      </c>
      <c r="B24" s="30" t="s">
        <v>557</v>
      </c>
      <c r="C24" s="30" t="s">
        <v>558</v>
      </c>
      <c r="D24" s="31" t="s">
        <v>375</v>
      </c>
      <c r="E24" s="31"/>
      <c r="F24" s="31" t="s">
        <v>376</v>
      </c>
      <c r="G24" s="31" t="s">
        <v>559</v>
      </c>
      <c r="H24" s="31" t="s">
        <v>480</v>
      </c>
      <c r="I24" s="31" t="s">
        <v>560</v>
      </c>
      <c r="J24" s="31" t="s">
        <v>561</v>
      </c>
      <c r="K24" s="31" t="s">
        <v>562</v>
      </c>
      <c r="L24" s="31" t="s">
        <v>563</v>
      </c>
      <c r="M24" s="31" t="s">
        <v>42</v>
      </c>
      <c r="N24" s="31" t="s">
        <v>43</v>
      </c>
      <c r="O24" s="32">
        <v>13</v>
      </c>
      <c r="P24" s="32">
        <v>9</v>
      </c>
      <c r="Q24" s="32">
        <v>3</v>
      </c>
      <c r="R24" s="31" t="s">
        <v>42</v>
      </c>
      <c r="S24" s="35"/>
      <c r="T24" s="35"/>
      <c r="U24" s="35"/>
      <c r="V24" s="35"/>
      <c r="W24" s="35"/>
      <c r="X24" s="32">
        <v>4</v>
      </c>
      <c r="Y24" s="32">
        <v>1</v>
      </c>
      <c r="Z24" s="35"/>
      <c r="AA24" s="31" t="s">
        <v>42</v>
      </c>
      <c r="AB24" s="31"/>
      <c r="AC24" s="31"/>
      <c r="AD24" s="31"/>
      <c r="AE24" s="31"/>
      <c r="AF24" s="31"/>
      <c r="AG24" s="32">
        <v>1</v>
      </c>
      <c r="AH24" s="31"/>
      <c r="AI24" s="31"/>
      <c r="AJ24" s="31" t="s">
        <v>50</v>
      </c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V24" s="31" t="s">
        <v>560</v>
      </c>
      <c r="AW24" s="31" t="s">
        <v>485</v>
      </c>
      <c r="AX24" s="33">
        <v>45198</v>
      </c>
      <c r="AY24" s="31">
        <f t="shared" si="0"/>
        <v>5</v>
      </c>
      <c r="AZ24" s="26">
        <f t="shared" si="1"/>
        <v>1</v>
      </c>
      <c r="BA24" s="26">
        <f t="shared" si="2"/>
        <v>0</v>
      </c>
      <c r="BB24" s="34">
        <f t="shared" si="3"/>
        <v>6</v>
      </c>
      <c r="BC24">
        <f t="shared" si="4"/>
        <v>0</v>
      </c>
      <c r="BD24">
        <f t="shared" si="5"/>
        <v>0</v>
      </c>
      <c r="BE24">
        <f t="shared" si="6"/>
        <v>0</v>
      </c>
      <c r="BF24">
        <f t="shared" si="7"/>
        <v>0</v>
      </c>
      <c r="BG24">
        <f t="shared" si="8"/>
        <v>0</v>
      </c>
      <c r="BH24">
        <f t="shared" si="9"/>
        <v>5</v>
      </c>
      <c r="BI24">
        <f t="shared" si="10"/>
        <v>1</v>
      </c>
      <c r="BJ24">
        <f t="shared" si="11"/>
        <v>0</v>
      </c>
      <c r="BL24">
        <f t="shared" si="12"/>
        <v>0</v>
      </c>
      <c r="BM24">
        <f t="shared" si="13"/>
        <v>0</v>
      </c>
      <c r="BN24">
        <f t="shared" si="14"/>
        <v>1</v>
      </c>
    </row>
    <row r="25" spans="1:66" x14ac:dyDescent="0.25">
      <c r="A25" s="29">
        <v>61</v>
      </c>
      <c r="B25" s="30" t="s">
        <v>564</v>
      </c>
      <c r="C25" s="30" t="s">
        <v>565</v>
      </c>
      <c r="D25" s="31" t="s">
        <v>375</v>
      </c>
      <c r="E25" s="31"/>
      <c r="F25" s="31" t="s">
        <v>376</v>
      </c>
      <c r="G25" s="31" t="s">
        <v>566</v>
      </c>
      <c r="H25" s="31" t="s">
        <v>567</v>
      </c>
      <c r="I25" s="31" t="s">
        <v>568</v>
      </c>
      <c r="J25" s="31" t="s">
        <v>569</v>
      </c>
      <c r="K25" s="31" t="s">
        <v>570</v>
      </c>
      <c r="L25" s="31" t="s">
        <v>571</v>
      </c>
      <c r="M25" s="31" t="s">
        <v>42</v>
      </c>
      <c r="N25" s="31" t="s">
        <v>43</v>
      </c>
      <c r="O25" s="32">
        <v>8</v>
      </c>
      <c r="P25" s="32">
        <v>2</v>
      </c>
      <c r="Q25" s="32">
        <v>0</v>
      </c>
      <c r="R25" s="31" t="s">
        <v>42</v>
      </c>
      <c r="S25" s="35"/>
      <c r="T25" s="35"/>
      <c r="U25" s="35"/>
      <c r="V25" s="35"/>
      <c r="W25" s="35"/>
      <c r="X25" s="32">
        <v>1</v>
      </c>
      <c r="Y25" s="35"/>
      <c r="Z25" s="35"/>
      <c r="AA25" s="31" t="s">
        <v>42</v>
      </c>
      <c r="AB25" s="31"/>
      <c r="AC25" s="31"/>
      <c r="AD25" s="31"/>
      <c r="AE25" s="31"/>
      <c r="AF25" s="31"/>
      <c r="AG25" s="32">
        <v>1</v>
      </c>
      <c r="AH25" s="31"/>
      <c r="AI25" s="31"/>
      <c r="AJ25" s="31" t="s">
        <v>50</v>
      </c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V25" s="31" t="s">
        <v>568</v>
      </c>
      <c r="AW25" s="31" t="s">
        <v>572</v>
      </c>
      <c r="AX25" s="33">
        <v>45198</v>
      </c>
      <c r="AY25" s="31">
        <f t="shared" si="0"/>
        <v>1</v>
      </c>
      <c r="AZ25" s="26">
        <f t="shared" si="1"/>
        <v>1</v>
      </c>
      <c r="BA25" s="26">
        <f t="shared" si="2"/>
        <v>0</v>
      </c>
      <c r="BB25" s="34">
        <f t="shared" si="3"/>
        <v>2</v>
      </c>
      <c r="BC25">
        <f t="shared" si="4"/>
        <v>0</v>
      </c>
      <c r="BD25">
        <f t="shared" si="5"/>
        <v>0</v>
      </c>
      <c r="BE25">
        <f t="shared" si="6"/>
        <v>0</v>
      </c>
      <c r="BF25">
        <f t="shared" si="7"/>
        <v>0</v>
      </c>
      <c r="BG25">
        <f t="shared" si="8"/>
        <v>0</v>
      </c>
      <c r="BH25">
        <f t="shared" si="9"/>
        <v>2</v>
      </c>
      <c r="BI25">
        <f t="shared" si="10"/>
        <v>0</v>
      </c>
      <c r="BJ25">
        <f t="shared" si="11"/>
        <v>0</v>
      </c>
      <c r="BL25">
        <f t="shared" si="12"/>
        <v>1</v>
      </c>
      <c r="BM25">
        <f t="shared" si="13"/>
        <v>0</v>
      </c>
      <c r="BN25">
        <f t="shared" si="14"/>
        <v>0</v>
      </c>
    </row>
    <row r="26" spans="1:66" x14ac:dyDescent="0.25">
      <c r="A26" s="29">
        <v>64</v>
      </c>
      <c r="B26" s="30" t="s">
        <v>573</v>
      </c>
      <c r="C26" s="30" t="s">
        <v>574</v>
      </c>
      <c r="D26" s="31" t="s">
        <v>375</v>
      </c>
      <c r="E26" s="31"/>
      <c r="F26" s="31" t="s">
        <v>376</v>
      </c>
      <c r="G26" s="31" t="s">
        <v>575</v>
      </c>
      <c r="H26" s="31" t="s">
        <v>576</v>
      </c>
      <c r="I26" s="31" t="s">
        <v>577</v>
      </c>
      <c r="J26" s="31" t="s">
        <v>578</v>
      </c>
      <c r="K26" s="31" t="s">
        <v>579</v>
      </c>
      <c r="L26" s="31" t="s">
        <v>580</v>
      </c>
      <c r="M26" s="31" t="s">
        <v>42</v>
      </c>
      <c r="N26" s="31" t="s">
        <v>43</v>
      </c>
      <c r="O26" s="32">
        <v>3</v>
      </c>
      <c r="P26" s="32">
        <v>1</v>
      </c>
      <c r="Q26" s="32">
        <v>0</v>
      </c>
      <c r="R26" s="31" t="s">
        <v>50</v>
      </c>
      <c r="S26" s="35"/>
      <c r="T26" s="35"/>
      <c r="U26" s="35"/>
      <c r="V26" s="35"/>
      <c r="W26" s="35"/>
      <c r="X26" s="35"/>
      <c r="Y26" s="35"/>
      <c r="Z26" s="35"/>
      <c r="AA26" s="31" t="s">
        <v>42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1</v>
      </c>
      <c r="AH26" s="32">
        <v>0</v>
      </c>
      <c r="AI26" s="32">
        <v>0</v>
      </c>
      <c r="AJ26" s="31" t="s">
        <v>50</v>
      </c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V26" s="31" t="s">
        <v>577</v>
      </c>
      <c r="AW26" s="31" t="s">
        <v>581</v>
      </c>
      <c r="AX26" s="33">
        <v>45198</v>
      </c>
      <c r="AY26" s="31">
        <f t="shared" si="0"/>
        <v>0</v>
      </c>
      <c r="AZ26" s="26">
        <f t="shared" si="1"/>
        <v>1</v>
      </c>
      <c r="BA26" s="26">
        <f t="shared" si="2"/>
        <v>0</v>
      </c>
      <c r="BB26" s="34">
        <f t="shared" si="3"/>
        <v>1</v>
      </c>
      <c r="BC26">
        <f t="shared" si="4"/>
        <v>0</v>
      </c>
      <c r="BD26">
        <f t="shared" si="5"/>
        <v>0</v>
      </c>
      <c r="BE26">
        <f t="shared" si="6"/>
        <v>0</v>
      </c>
      <c r="BF26">
        <f t="shared" si="7"/>
        <v>0</v>
      </c>
      <c r="BG26">
        <f t="shared" si="8"/>
        <v>0</v>
      </c>
      <c r="BH26">
        <f t="shared" si="9"/>
        <v>1</v>
      </c>
      <c r="BI26">
        <f t="shared" si="10"/>
        <v>0</v>
      </c>
      <c r="BJ26">
        <f t="shared" si="11"/>
        <v>0</v>
      </c>
      <c r="BL26">
        <f t="shared" si="12"/>
        <v>0</v>
      </c>
      <c r="BM26">
        <f t="shared" si="13"/>
        <v>1</v>
      </c>
      <c r="BN26">
        <f t="shared" si="14"/>
        <v>0</v>
      </c>
    </row>
    <row r="27" spans="1:66" x14ac:dyDescent="0.25">
      <c r="A27" s="29">
        <v>66</v>
      </c>
      <c r="B27" s="30" t="s">
        <v>582</v>
      </c>
      <c r="C27" s="30" t="s">
        <v>583</v>
      </c>
      <c r="D27" s="31" t="s">
        <v>375</v>
      </c>
      <c r="E27" s="31"/>
      <c r="F27" s="31" t="s">
        <v>376</v>
      </c>
      <c r="G27" s="31" t="s">
        <v>584</v>
      </c>
      <c r="H27" s="31" t="s">
        <v>585</v>
      </c>
      <c r="I27" s="31" t="s">
        <v>586</v>
      </c>
      <c r="J27" s="31" t="s">
        <v>587</v>
      </c>
      <c r="K27" s="31" t="s">
        <v>588</v>
      </c>
      <c r="L27" s="31" t="s">
        <v>106</v>
      </c>
      <c r="M27" s="31" t="s">
        <v>42</v>
      </c>
      <c r="N27" s="31" t="s">
        <v>43</v>
      </c>
      <c r="O27" s="32">
        <v>9</v>
      </c>
      <c r="P27" s="32">
        <v>9</v>
      </c>
      <c r="Q27" s="32">
        <v>0</v>
      </c>
      <c r="R27" s="31" t="s">
        <v>42</v>
      </c>
      <c r="S27" s="32">
        <v>1</v>
      </c>
      <c r="T27" s="32">
        <v>0</v>
      </c>
      <c r="U27" s="32">
        <v>0</v>
      </c>
      <c r="V27" s="32">
        <v>1</v>
      </c>
      <c r="W27" s="32">
        <v>0</v>
      </c>
      <c r="X27" s="32">
        <v>1</v>
      </c>
      <c r="Y27" s="32">
        <v>0</v>
      </c>
      <c r="Z27" s="32">
        <v>1</v>
      </c>
      <c r="AA27" s="31" t="s">
        <v>42</v>
      </c>
      <c r="AB27" s="32">
        <v>0</v>
      </c>
      <c r="AC27" s="32">
        <v>0</v>
      </c>
      <c r="AD27" s="32">
        <v>1</v>
      </c>
      <c r="AE27" s="32">
        <v>1</v>
      </c>
      <c r="AF27" s="32">
        <v>0</v>
      </c>
      <c r="AG27" s="32">
        <v>2</v>
      </c>
      <c r="AH27" s="32">
        <v>0</v>
      </c>
      <c r="AI27" s="32">
        <v>1</v>
      </c>
      <c r="AJ27" s="31" t="s">
        <v>50</v>
      </c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V27" s="31" t="s">
        <v>589</v>
      </c>
      <c r="AW27" s="31" t="s">
        <v>586</v>
      </c>
      <c r="AX27" s="33">
        <v>45198</v>
      </c>
      <c r="AY27" s="31">
        <f t="shared" si="0"/>
        <v>4</v>
      </c>
      <c r="AZ27" s="26">
        <f t="shared" si="1"/>
        <v>5</v>
      </c>
      <c r="BA27" s="26">
        <f t="shared" si="2"/>
        <v>0</v>
      </c>
      <c r="BB27" s="34">
        <f t="shared" si="3"/>
        <v>9</v>
      </c>
      <c r="BC27">
        <f t="shared" si="4"/>
        <v>1</v>
      </c>
      <c r="BD27">
        <f t="shared" si="5"/>
        <v>0</v>
      </c>
      <c r="BE27">
        <f t="shared" si="6"/>
        <v>1</v>
      </c>
      <c r="BF27">
        <f t="shared" si="7"/>
        <v>2</v>
      </c>
      <c r="BG27">
        <f t="shared" si="8"/>
        <v>0</v>
      </c>
      <c r="BH27">
        <f t="shared" si="9"/>
        <v>3</v>
      </c>
      <c r="BI27">
        <f t="shared" si="10"/>
        <v>0</v>
      </c>
      <c r="BJ27">
        <f t="shared" si="11"/>
        <v>2</v>
      </c>
      <c r="BL27">
        <f t="shared" si="12"/>
        <v>0</v>
      </c>
      <c r="BM27">
        <f t="shared" si="13"/>
        <v>1</v>
      </c>
      <c r="BN27">
        <f t="shared" si="14"/>
        <v>0</v>
      </c>
    </row>
    <row r="28" spans="1:66" x14ac:dyDescent="0.25">
      <c r="A28" s="29">
        <v>68</v>
      </c>
      <c r="B28" s="30" t="s">
        <v>590</v>
      </c>
      <c r="C28" s="30" t="s">
        <v>591</v>
      </c>
      <c r="D28" s="31" t="s">
        <v>375</v>
      </c>
      <c r="E28" s="31"/>
      <c r="F28" s="31" t="s">
        <v>376</v>
      </c>
      <c r="G28" s="31" t="s">
        <v>592</v>
      </c>
      <c r="H28" s="31" t="s">
        <v>593</v>
      </c>
      <c r="I28" s="31" t="s">
        <v>594</v>
      </c>
      <c r="J28" s="31" t="s">
        <v>595</v>
      </c>
      <c r="K28" s="31" t="s">
        <v>596</v>
      </c>
      <c r="L28" s="31" t="s">
        <v>597</v>
      </c>
      <c r="M28" s="31" t="s">
        <v>42</v>
      </c>
      <c r="N28" s="31" t="s">
        <v>43</v>
      </c>
      <c r="O28" s="32">
        <v>10</v>
      </c>
      <c r="P28" s="32">
        <v>8</v>
      </c>
      <c r="Q28" s="32">
        <v>2</v>
      </c>
      <c r="R28" s="31" t="s">
        <v>42</v>
      </c>
      <c r="S28" s="35"/>
      <c r="T28" s="35"/>
      <c r="U28" s="35"/>
      <c r="V28" s="35"/>
      <c r="W28" s="35"/>
      <c r="X28" s="32">
        <v>1</v>
      </c>
      <c r="Y28" s="35"/>
      <c r="Z28" s="35"/>
      <c r="AA28" s="31" t="s">
        <v>42</v>
      </c>
      <c r="AB28" s="31"/>
      <c r="AC28" s="31"/>
      <c r="AD28" s="31"/>
      <c r="AE28" s="31"/>
      <c r="AF28" s="31"/>
      <c r="AG28" s="32">
        <v>5</v>
      </c>
      <c r="AH28" s="31"/>
      <c r="AI28" s="31"/>
      <c r="AJ28" s="31" t="s">
        <v>50</v>
      </c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V28" s="31" t="s">
        <v>598</v>
      </c>
      <c r="AW28" s="31" t="s">
        <v>594</v>
      </c>
      <c r="AX28" s="33">
        <v>45198</v>
      </c>
      <c r="AY28" s="31">
        <f t="shared" si="0"/>
        <v>1</v>
      </c>
      <c r="AZ28" s="26">
        <f t="shared" si="1"/>
        <v>5</v>
      </c>
      <c r="BA28" s="26">
        <f t="shared" si="2"/>
        <v>0</v>
      </c>
      <c r="BB28" s="34">
        <f t="shared" si="3"/>
        <v>6</v>
      </c>
      <c r="BC28">
        <f t="shared" si="4"/>
        <v>0</v>
      </c>
      <c r="BD28">
        <f t="shared" si="5"/>
        <v>0</v>
      </c>
      <c r="BE28">
        <f t="shared" si="6"/>
        <v>0</v>
      </c>
      <c r="BF28">
        <f t="shared" si="7"/>
        <v>0</v>
      </c>
      <c r="BG28">
        <f t="shared" si="8"/>
        <v>0</v>
      </c>
      <c r="BH28">
        <f t="shared" si="9"/>
        <v>6</v>
      </c>
      <c r="BI28">
        <f t="shared" si="10"/>
        <v>0</v>
      </c>
      <c r="BJ28">
        <f t="shared" si="11"/>
        <v>0</v>
      </c>
      <c r="BL28">
        <f t="shared" si="12"/>
        <v>0</v>
      </c>
      <c r="BM28">
        <f t="shared" si="13"/>
        <v>1</v>
      </c>
      <c r="BN28">
        <f t="shared" si="14"/>
        <v>0</v>
      </c>
    </row>
    <row r="29" spans="1:66" x14ac:dyDescent="0.25">
      <c r="A29" s="29">
        <v>70</v>
      </c>
      <c r="B29" s="30" t="s">
        <v>599</v>
      </c>
      <c r="C29" s="30" t="s">
        <v>600</v>
      </c>
      <c r="D29" s="31" t="s">
        <v>375</v>
      </c>
      <c r="E29" s="31"/>
      <c r="F29" s="31" t="s">
        <v>376</v>
      </c>
      <c r="G29" s="31" t="s">
        <v>601</v>
      </c>
      <c r="H29" s="31" t="s">
        <v>602</v>
      </c>
      <c r="I29" s="31" t="s">
        <v>594</v>
      </c>
      <c r="J29" s="31" t="s">
        <v>595</v>
      </c>
      <c r="K29" s="31" t="s">
        <v>596</v>
      </c>
      <c r="L29" s="31" t="s">
        <v>603</v>
      </c>
      <c r="M29" s="31" t="s">
        <v>42</v>
      </c>
      <c r="N29" s="31" t="s">
        <v>43</v>
      </c>
      <c r="O29" s="32">
        <v>16</v>
      </c>
      <c r="P29" s="32">
        <v>16</v>
      </c>
      <c r="Q29" s="32">
        <v>0</v>
      </c>
      <c r="R29" s="31" t="s">
        <v>42</v>
      </c>
      <c r="S29" s="35"/>
      <c r="T29" s="35"/>
      <c r="U29" s="35"/>
      <c r="V29" s="32">
        <v>3</v>
      </c>
      <c r="W29" s="35"/>
      <c r="X29" s="32">
        <v>4</v>
      </c>
      <c r="Y29" s="35"/>
      <c r="Z29" s="35"/>
      <c r="AA29" s="31" t="s">
        <v>42</v>
      </c>
      <c r="AB29" s="32">
        <v>1</v>
      </c>
      <c r="AC29" s="31"/>
      <c r="AD29" s="31"/>
      <c r="AE29" s="31"/>
      <c r="AF29" s="31"/>
      <c r="AG29" s="32">
        <v>8</v>
      </c>
      <c r="AH29" s="31"/>
      <c r="AI29" s="31"/>
      <c r="AJ29" s="31" t="s">
        <v>50</v>
      </c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V29" s="31" t="s">
        <v>604</v>
      </c>
      <c r="AW29" s="31" t="s">
        <v>594</v>
      </c>
      <c r="AX29" s="33">
        <v>45198</v>
      </c>
      <c r="AY29" s="31">
        <f t="shared" si="0"/>
        <v>7</v>
      </c>
      <c r="AZ29" s="26">
        <f t="shared" si="1"/>
        <v>9</v>
      </c>
      <c r="BA29" s="26">
        <f t="shared" si="2"/>
        <v>0</v>
      </c>
      <c r="BB29" s="34">
        <f t="shared" si="3"/>
        <v>16</v>
      </c>
      <c r="BC29">
        <f t="shared" si="4"/>
        <v>1</v>
      </c>
      <c r="BD29">
        <f t="shared" si="5"/>
        <v>0</v>
      </c>
      <c r="BE29">
        <f t="shared" si="6"/>
        <v>0</v>
      </c>
      <c r="BF29">
        <f t="shared" si="7"/>
        <v>3</v>
      </c>
      <c r="BG29">
        <f t="shared" si="8"/>
        <v>0</v>
      </c>
      <c r="BH29">
        <f t="shared" si="9"/>
        <v>12</v>
      </c>
      <c r="BI29">
        <f t="shared" si="10"/>
        <v>0</v>
      </c>
      <c r="BJ29">
        <f t="shared" si="11"/>
        <v>0</v>
      </c>
      <c r="BL29">
        <f t="shared" si="12"/>
        <v>0</v>
      </c>
      <c r="BM29">
        <f t="shared" si="13"/>
        <v>1</v>
      </c>
      <c r="BN29">
        <f t="shared" si="14"/>
        <v>0</v>
      </c>
    </row>
    <row r="30" spans="1:66" x14ac:dyDescent="0.25">
      <c r="A30" s="29">
        <v>74</v>
      </c>
      <c r="B30" s="30" t="s">
        <v>605</v>
      </c>
      <c r="C30" s="30" t="s">
        <v>606</v>
      </c>
      <c r="D30" s="31" t="s">
        <v>375</v>
      </c>
      <c r="E30" s="31"/>
      <c r="F30" s="31" t="s">
        <v>376</v>
      </c>
      <c r="G30" s="31" t="s">
        <v>607</v>
      </c>
      <c r="H30" s="31" t="s">
        <v>608</v>
      </c>
      <c r="I30" s="31" t="s">
        <v>609</v>
      </c>
      <c r="J30" s="31" t="s">
        <v>610</v>
      </c>
      <c r="K30" s="31" t="s">
        <v>611</v>
      </c>
      <c r="L30" s="31" t="s">
        <v>612</v>
      </c>
      <c r="M30" s="31" t="s">
        <v>42</v>
      </c>
      <c r="N30" s="31" t="s">
        <v>43</v>
      </c>
      <c r="O30" s="32">
        <v>21</v>
      </c>
      <c r="P30" s="32">
        <v>4</v>
      </c>
      <c r="Q30" s="32">
        <v>0</v>
      </c>
      <c r="R30" s="31" t="s">
        <v>50</v>
      </c>
      <c r="S30" s="35"/>
      <c r="T30" s="35"/>
      <c r="U30" s="35"/>
      <c r="V30" s="35"/>
      <c r="W30" s="35"/>
      <c r="X30" s="35"/>
      <c r="Y30" s="35"/>
      <c r="Z30" s="35"/>
      <c r="AA30" s="31" t="s">
        <v>42</v>
      </c>
      <c r="AB30" s="32">
        <v>1</v>
      </c>
      <c r="AC30" s="32">
        <v>0</v>
      </c>
      <c r="AD30" s="32">
        <v>0</v>
      </c>
      <c r="AE30" s="32">
        <v>1</v>
      </c>
      <c r="AF30" s="32">
        <v>0</v>
      </c>
      <c r="AG30" s="32">
        <v>2</v>
      </c>
      <c r="AH30" s="32">
        <v>0</v>
      </c>
      <c r="AI30" s="32">
        <v>0</v>
      </c>
      <c r="AJ30" s="31" t="s">
        <v>50</v>
      </c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V30" s="31" t="s">
        <v>613</v>
      </c>
      <c r="AW30" s="31" t="s">
        <v>609</v>
      </c>
      <c r="AX30" s="33">
        <v>45198</v>
      </c>
      <c r="AY30" s="31">
        <f t="shared" si="0"/>
        <v>0</v>
      </c>
      <c r="AZ30" s="26">
        <f t="shared" si="1"/>
        <v>4</v>
      </c>
      <c r="BA30" s="26">
        <f t="shared" si="2"/>
        <v>0</v>
      </c>
      <c r="BB30" s="34">
        <f t="shared" si="3"/>
        <v>4</v>
      </c>
      <c r="BC30">
        <f t="shared" si="4"/>
        <v>1</v>
      </c>
      <c r="BD30">
        <f t="shared" si="5"/>
        <v>0</v>
      </c>
      <c r="BE30">
        <f t="shared" si="6"/>
        <v>0</v>
      </c>
      <c r="BF30">
        <f t="shared" si="7"/>
        <v>1</v>
      </c>
      <c r="BG30">
        <f t="shared" si="8"/>
        <v>0</v>
      </c>
      <c r="BH30">
        <f t="shared" si="9"/>
        <v>2</v>
      </c>
      <c r="BI30">
        <f t="shared" si="10"/>
        <v>0</v>
      </c>
      <c r="BJ30">
        <f t="shared" si="11"/>
        <v>0</v>
      </c>
      <c r="BL30">
        <f t="shared" si="12"/>
        <v>0</v>
      </c>
      <c r="BM30">
        <f t="shared" si="13"/>
        <v>1</v>
      </c>
      <c r="BN30">
        <f t="shared" si="14"/>
        <v>0</v>
      </c>
    </row>
    <row r="31" spans="1:66" x14ac:dyDescent="0.25">
      <c r="A31" s="29">
        <v>78</v>
      </c>
      <c r="B31" s="30" t="s">
        <v>614</v>
      </c>
      <c r="C31" s="30" t="s">
        <v>615</v>
      </c>
      <c r="D31" s="31" t="s">
        <v>375</v>
      </c>
      <c r="E31" s="31"/>
      <c r="F31" s="31" t="s">
        <v>376</v>
      </c>
      <c r="G31" s="31" t="s">
        <v>616</v>
      </c>
      <c r="H31" s="31" t="s">
        <v>617</v>
      </c>
      <c r="I31" s="31" t="s">
        <v>618</v>
      </c>
      <c r="J31" s="31" t="s">
        <v>619</v>
      </c>
      <c r="K31" s="31" t="s">
        <v>620</v>
      </c>
      <c r="L31" s="31" t="s">
        <v>621</v>
      </c>
      <c r="M31" s="31" t="s">
        <v>42</v>
      </c>
      <c r="N31" s="31" t="s">
        <v>43</v>
      </c>
      <c r="O31" s="32">
        <v>12</v>
      </c>
      <c r="P31" s="32">
        <v>10</v>
      </c>
      <c r="Q31" s="32">
        <v>1</v>
      </c>
      <c r="R31" s="31" t="s">
        <v>42</v>
      </c>
      <c r="S31" s="32">
        <v>0</v>
      </c>
      <c r="T31" s="32">
        <v>0</v>
      </c>
      <c r="U31" s="32">
        <v>0</v>
      </c>
      <c r="V31" s="32">
        <v>1</v>
      </c>
      <c r="W31" s="32">
        <v>0</v>
      </c>
      <c r="X31" s="32">
        <v>5</v>
      </c>
      <c r="Y31" s="32">
        <v>0</v>
      </c>
      <c r="Z31" s="32">
        <v>1</v>
      </c>
      <c r="AA31" s="31" t="s">
        <v>42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2</v>
      </c>
      <c r="AH31" s="32">
        <v>0</v>
      </c>
      <c r="AI31" s="32">
        <v>0</v>
      </c>
      <c r="AJ31" s="31" t="s">
        <v>50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V31" s="31" t="s">
        <v>622</v>
      </c>
      <c r="AW31" s="31" t="s">
        <v>618</v>
      </c>
      <c r="AX31" s="33">
        <v>45198</v>
      </c>
      <c r="AY31" s="31">
        <f t="shared" si="0"/>
        <v>7</v>
      </c>
      <c r="AZ31" s="26">
        <f t="shared" si="1"/>
        <v>2</v>
      </c>
      <c r="BA31" s="26">
        <f t="shared" si="2"/>
        <v>0</v>
      </c>
      <c r="BB31" s="34">
        <f t="shared" si="3"/>
        <v>9</v>
      </c>
      <c r="BC31">
        <f t="shared" si="4"/>
        <v>0</v>
      </c>
      <c r="BD31">
        <f t="shared" si="5"/>
        <v>0</v>
      </c>
      <c r="BE31">
        <f t="shared" si="6"/>
        <v>0</v>
      </c>
      <c r="BF31">
        <f t="shared" si="7"/>
        <v>1</v>
      </c>
      <c r="BG31">
        <f t="shared" si="8"/>
        <v>0</v>
      </c>
      <c r="BH31">
        <f t="shared" si="9"/>
        <v>7</v>
      </c>
      <c r="BI31">
        <f t="shared" si="10"/>
        <v>0</v>
      </c>
      <c r="BJ31">
        <f t="shared" si="11"/>
        <v>1</v>
      </c>
      <c r="BL31">
        <f t="shared" si="12"/>
        <v>0</v>
      </c>
      <c r="BM31">
        <f t="shared" si="13"/>
        <v>0</v>
      </c>
      <c r="BN31">
        <f t="shared" si="14"/>
        <v>1</v>
      </c>
    </row>
    <row r="32" spans="1:66" x14ac:dyDescent="0.25">
      <c r="A32" s="29">
        <v>79</v>
      </c>
      <c r="B32" s="30" t="s">
        <v>623</v>
      </c>
      <c r="C32" s="30" t="s">
        <v>624</v>
      </c>
      <c r="D32" s="31" t="s">
        <v>375</v>
      </c>
      <c r="E32" s="31"/>
      <c r="F32" s="31" t="s">
        <v>376</v>
      </c>
      <c r="G32" s="31" t="s">
        <v>625</v>
      </c>
      <c r="H32" s="31" t="s">
        <v>626</v>
      </c>
      <c r="I32" s="31" t="s">
        <v>627</v>
      </c>
      <c r="J32" s="31" t="s">
        <v>628</v>
      </c>
      <c r="K32" s="31" t="s">
        <v>629</v>
      </c>
      <c r="L32" s="31" t="s">
        <v>630</v>
      </c>
      <c r="M32" s="31" t="s">
        <v>42</v>
      </c>
      <c r="N32" s="31" t="s">
        <v>43</v>
      </c>
      <c r="O32" s="32">
        <v>9</v>
      </c>
      <c r="P32" s="32">
        <v>9</v>
      </c>
      <c r="Q32" s="32">
        <v>0</v>
      </c>
      <c r="R32" s="31" t="s">
        <v>42</v>
      </c>
      <c r="S32" s="35"/>
      <c r="T32" s="35"/>
      <c r="U32" s="35"/>
      <c r="V32" s="35"/>
      <c r="W32" s="35"/>
      <c r="X32" s="32">
        <v>1</v>
      </c>
      <c r="Y32" s="35"/>
      <c r="Z32" s="35"/>
      <c r="AA32" s="31" t="s">
        <v>42</v>
      </c>
      <c r="AB32" s="31"/>
      <c r="AC32" s="31"/>
      <c r="AD32" s="31"/>
      <c r="AE32" s="31"/>
      <c r="AF32" s="31"/>
      <c r="AG32" s="32">
        <v>7</v>
      </c>
      <c r="AH32" s="31"/>
      <c r="AI32" s="31"/>
      <c r="AJ32" s="31" t="s">
        <v>50</v>
      </c>
      <c r="AK32" s="31"/>
      <c r="AL32" s="31"/>
      <c r="AM32" s="31"/>
      <c r="AN32" s="31"/>
      <c r="AO32" s="31"/>
      <c r="AP32" s="31"/>
      <c r="AQ32" s="31"/>
      <c r="AR32" s="31"/>
      <c r="AS32" s="31" t="s">
        <v>42</v>
      </c>
      <c r="AT32" s="32">
        <v>1</v>
      </c>
      <c r="AV32" s="31" t="s">
        <v>627</v>
      </c>
      <c r="AW32" s="31" t="s">
        <v>631</v>
      </c>
      <c r="AX32" s="33">
        <v>45198</v>
      </c>
      <c r="AY32" s="32">
        <f t="shared" si="0"/>
        <v>1</v>
      </c>
      <c r="AZ32" s="26">
        <f t="shared" si="1"/>
        <v>7</v>
      </c>
      <c r="BA32" s="26">
        <f t="shared" si="2"/>
        <v>0</v>
      </c>
      <c r="BB32" s="37">
        <f t="shared" si="3"/>
        <v>9</v>
      </c>
      <c r="BC32">
        <f t="shared" si="4"/>
        <v>0</v>
      </c>
      <c r="BD32">
        <f t="shared" si="5"/>
        <v>0</v>
      </c>
      <c r="BE32">
        <f t="shared" si="6"/>
        <v>0</v>
      </c>
      <c r="BF32">
        <f t="shared" si="7"/>
        <v>0</v>
      </c>
      <c r="BG32">
        <f t="shared" si="8"/>
        <v>0</v>
      </c>
      <c r="BH32">
        <f t="shared" si="9"/>
        <v>8</v>
      </c>
      <c r="BI32">
        <f t="shared" si="10"/>
        <v>0</v>
      </c>
      <c r="BJ32">
        <f t="shared" si="11"/>
        <v>1</v>
      </c>
      <c r="BL32">
        <f t="shared" si="12"/>
        <v>0</v>
      </c>
      <c r="BM32">
        <f t="shared" si="13"/>
        <v>1</v>
      </c>
      <c r="BN32">
        <f t="shared" si="14"/>
        <v>0</v>
      </c>
    </row>
    <row r="33" spans="1:66" x14ac:dyDescent="0.25">
      <c r="A33" s="29">
        <v>84</v>
      </c>
      <c r="B33" s="30" t="s">
        <v>632</v>
      </c>
      <c r="C33" s="30" t="s">
        <v>633</v>
      </c>
      <c r="D33" s="31" t="s">
        <v>375</v>
      </c>
      <c r="E33" s="31"/>
      <c r="F33" s="31" t="s">
        <v>376</v>
      </c>
      <c r="G33" s="31" t="s">
        <v>634</v>
      </c>
      <c r="H33" s="31" t="s">
        <v>635</v>
      </c>
      <c r="I33" s="31" t="s">
        <v>636</v>
      </c>
      <c r="J33" s="31" t="s">
        <v>637</v>
      </c>
      <c r="K33" s="31" t="s">
        <v>638</v>
      </c>
      <c r="L33" s="31" t="s">
        <v>116</v>
      </c>
      <c r="M33" s="31" t="s">
        <v>42</v>
      </c>
      <c r="N33" s="31" t="s">
        <v>43</v>
      </c>
      <c r="O33" s="32">
        <v>23</v>
      </c>
      <c r="P33" s="32">
        <v>9</v>
      </c>
      <c r="Q33" s="32">
        <v>0</v>
      </c>
      <c r="R33" s="31" t="s">
        <v>42</v>
      </c>
      <c r="S33" s="32">
        <v>0</v>
      </c>
      <c r="T33" s="32">
        <v>0</v>
      </c>
      <c r="U33" s="32">
        <v>0</v>
      </c>
      <c r="V33" s="32">
        <v>1</v>
      </c>
      <c r="W33" s="32">
        <v>0</v>
      </c>
      <c r="X33" s="32">
        <v>3</v>
      </c>
      <c r="Y33" s="35"/>
      <c r="Z33" s="32">
        <v>1</v>
      </c>
      <c r="AA33" s="31" t="s">
        <v>42</v>
      </c>
      <c r="AB33" s="32">
        <v>1</v>
      </c>
      <c r="AC33" s="31"/>
      <c r="AD33" s="31"/>
      <c r="AE33" s="32">
        <v>1</v>
      </c>
      <c r="AF33" s="31"/>
      <c r="AG33" s="32">
        <v>1</v>
      </c>
      <c r="AH33" s="31"/>
      <c r="AI33" s="32">
        <v>1</v>
      </c>
      <c r="AJ33" s="31" t="s">
        <v>50</v>
      </c>
      <c r="AK33" s="31"/>
      <c r="AL33" s="31"/>
      <c r="AM33" s="31"/>
      <c r="AN33" s="31"/>
      <c r="AO33" s="31"/>
      <c r="AP33" s="31"/>
      <c r="AQ33" s="31"/>
      <c r="AR33" s="31"/>
      <c r="AS33" s="31" t="s">
        <v>50</v>
      </c>
      <c r="AT33" s="31"/>
      <c r="AV33" s="31" t="s">
        <v>636</v>
      </c>
      <c r="AW33" s="31" t="s">
        <v>636</v>
      </c>
      <c r="AX33" s="33">
        <v>45200</v>
      </c>
      <c r="AY33" s="31">
        <f t="shared" si="0"/>
        <v>5</v>
      </c>
      <c r="AZ33" s="26">
        <f t="shared" si="1"/>
        <v>4</v>
      </c>
      <c r="BA33" s="26">
        <f t="shared" si="2"/>
        <v>0</v>
      </c>
      <c r="BB33" s="34">
        <f t="shared" si="3"/>
        <v>9</v>
      </c>
      <c r="BC33">
        <f t="shared" si="4"/>
        <v>1</v>
      </c>
      <c r="BD33">
        <f t="shared" si="5"/>
        <v>0</v>
      </c>
      <c r="BE33">
        <f t="shared" si="6"/>
        <v>0</v>
      </c>
      <c r="BF33">
        <f t="shared" si="7"/>
        <v>2</v>
      </c>
      <c r="BG33">
        <f t="shared" si="8"/>
        <v>0</v>
      </c>
      <c r="BH33">
        <f t="shared" si="9"/>
        <v>4</v>
      </c>
      <c r="BI33">
        <f t="shared" si="10"/>
        <v>0</v>
      </c>
      <c r="BJ33">
        <f t="shared" si="11"/>
        <v>2</v>
      </c>
      <c r="BL33">
        <f t="shared" si="12"/>
        <v>0</v>
      </c>
      <c r="BM33">
        <f t="shared" si="13"/>
        <v>0</v>
      </c>
      <c r="BN33">
        <f t="shared" si="14"/>
        <v>1</v>
      </c>
    </row>
    <row r="34" spans="1:66" x14ac:dyDescent="0.25">
      <c r="A34" s="29">
        <v>86</v>
      </c>
      <c r="B34" s="30" t="s">
        <v>639</v>
      </c>
      <c r="C34" s="30" t="s">
        <v>640</v>
      </c>
      <c r="D34" s="31" t="s">
        <v>375</v>
      </c>
      <c r="E34" s="31"/>
      <c r="F34" s="31" t="s">
        <v>376</v>
      </c>
      <c r="G34" s="31" t="s">
        <v>641</v>
      </c>
      <c r="H34" s="31" t="s">
        <v>642</v>
      </c>
      <c r="I34" s="31" t="s">
        <v>643</v>
      </c>
      <c r="J34" s="31" t="s">
        <v>644</v>
      </c>
      <c r="K34" s="31" t="s">
        <v>645</v>
      </c>
      <c r="L34" s="31" t="s">
        <v>646</v>
      </c>
      <c r="M34" s="31" t="s">
        <v>42</v>
      </c>
      <c r="N34" s="31" t="s">
        <v>43</v>
      </c>
      <c r="O34" s="32">
        <v>7</v>
      </c>
      <c r="P34" s="32">
        <v>6</v>
      </c>
      <c r="Q34" s="32">
        <v>2</v>
      </c>
      <c r="R34" s="31" t="s">
        <v>50</v>
      </c>
      <c r="S34" s="35"/>
      <c r="T34" s="35"/>
      <c r="U34" s="35"/>
      <c r="V34" s="35"/>
      <c r="W34" s="35"/>
      <c r="X34" s="35"/>
      <c r="Y34" s="35"/>
      <c r="Z34" s="35"/>
      <c r="AA34" s="31" t="s">
        <v>42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4</v>
      </c>
      <c r="AH34" s="32">
        <v>0</v>
      </c>
      <c r="AI34" s="32">
        <v>0</v>
      </c>
      <c r="AJ34" s="31" t="s">
        <v>50</v>
      </c>
      <c r="AK34" s="31"/>
      <c r="AL34" s="31"/>
      <c r="AM34" s="31"/>
      <c r="AN34" s="31"/>
      <c r="AO34" s="31"/>
      <c r="AP34" s="31"/>
      <c r="AQ34" s="31"/>
      <c r="AR34" s="31"/>
      <c r="AS34" s="31" t="s">
        <v>50</v>
      </c>
      <c r="AT34" s="31"/>
      <c r="AV34" s="31" t="s">
        <v>421</v>
      </c>
      <c r="AW34" s="31" t="s">
        <v>643</v>
      </c>
      <c r="AX34" s="33">
        <v>45201</v>
      </c>
      <c r="AY34" s="31">
        <f t="shared" ref="AY34:AY65" si="15">S34+T34+U34+V34+W34+X34+Y34+Z34</f>
        <v>0</v>
      </c>
      <c r="AZ34" s="26">
        <f t="shared" ref="AZ34:AZ65" si="16">AB34+AC34+AD34+AE34+AF34+AG34+AH34+AI34</f>
        <v>4</v>
      </c>
      <c r="BA34" s="26">
        <f t="shared" ref="BA34:BA65" si="17">AK34+AL34+AM34+AN34+AO34+AP34+AQ34+AR34</f>
        <v>0</v>
      </c>
      <c r="BB34" s="34">
        <f t="shared" ref="BB34:BB65" si="18">S34+T34+U34+V34+W34+X34+Y34+Z34+AB34+AC34+AD34+AE34+AF34+AG34+AH34+AI34+AK34+AL34+AM34+AN34+AO34+AP34+AQ34+AR34+AT34</f>
        <v>4</v>
      </c>
      <c r="BC34">
        <f t="shared" ref="BC34:BC65" si="19">SUM(AK34+AB34+S34)</f>
        <v>0</v>
      </c>
      <c r="BD34">
        <f t="shared" ref="BD34:BD65" si="20">SUM(AL34+AC34+T34)</f>
        <v>0</v>
      </c>
      <c r="BE34">
        <f t="shared" ref="BE34:BE65" si="21">SUM(AM34+AD34+U34)</f>
        <v>0</v>
      </c>
      <c r="BF34">
        <f t="shared" ref="BF34:BF65" si="22">SUM(AN34+AE34+V34)</f>
        <v>0</v>
      </c>
      <c r="BG34">
        <f t="shared" ref="BG34:BG65" si="23">SUM(AO34+AF34+W34)</f>
        <v>0</v>
      </c>
      <c r="BH34">
        <f t="shared" ref="BH34:BH65" si="24">SUM(X34+AG34+AP34)</f>
        <v>4</v>
      </c>
      <c r="BI34">
        <f t="shared" ref="BI34:BI65" si="25">SUM(Y34+AH34+AQ34)</f>
        <v>0</v>
      </c>
      <c r="BJ34">
        <f t="shared" ref="BJ34:BJ65" si="26">SUM(Z34+AI34+AR34+AT34)</f>
        <v>0</v>
      </c>
      <c r="BL34">
        <f t="shared" ref="BL34:BL65" si="27">IF(AY34 = AZ34, 1, 0)</f>
        <v>0</v>
      </c>
      <c r="BM34">
        <f t="shared" ref="BM34:BM65" si="28">IF(AZ34 &gt; AY34, 1, 0)</f>
        <v>1</v>
      </c>
      <c r="BN34">
        <f t="shared" ref="BN34:BN65" si="29">IF(AZ34 &lt; AY34, 1, 0)</f>
        <v>0</v>
      </c>
    </row>
    <row r="35" spans="1:66" x14ac:dyDescent="0.25">
      <c r="A35" s="29">
        <v>87</v>
      </c>
      <c r="B35" s="30" t="s">
        <v>647</v>
      </c>
      <c r="C35" s="30" t="s">
        <v>648</v>
      </c>
      <c r="D35" s="31" t="s">
        <v>375</v>
      </c>
      <c r="E35" s="31"/>
      <c r="F35" s="31" t="s">
        <v>376</v>
      </c>
      <c r="G35" s="31" t="s">
        <v>649</v>
      </c>
      <c r="H35" s="31" t="s">
        <v>642</v>
      </c>
      <c r="I35" s="31" t="s">
        <v>643</v>
      </c>
      <c r="J35" s="31" t="s">
        <v>644</v>
      </c>
      <c r="K35" s="31" t="s">
        <v>645</v>
      </c>
      <c r="L35" s="31" t="s">
        <v>650</v>
      </c>
      <c r="M35" s="31" t="s">
        <v>42</v>
      </c>
      <c r="N35" s="31" t="s">
        <v>43</v>
      </c>
      <c r="O35" s="32">
        <v>12</v>
      </c>
      <c r="P35" s="32">
        <v>4</v>
      </c>
      <c r="Q35" s="32">
        <v>2</v>
      </c>
      <c r="R35" s="31" t="s">
        <v>50</v>
      </c>
      <c r="S35" s="35"/>
      <c r="T35" s="35"/>
      <c r="U35" s="35"/>
      <c r="V35" s="35"/>
      <c r="W35" s="35"/>
      <c r="X35" s="35"/>
      <c r="Y35" s="35"/>
      <c r="Z35" s="35"/>
      <c r="AA35" s="31" t="s">
        <v>42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2</v>
      </c>
      <c r="AH35" s="32">
        <v>0</v>
      </c>
      <c r="AI35" s="32">
        <v>0</v>
      </c>
      <c r="AJ35" s="31" t="s">
        <v>50</v>
      </c>
      <c r="AK35" s="31"/>
      <c r="AL35" s="31"/>
      <c r="AM35" s="31"/>
      <c r="AN35" s="31"/>
      <c r="AO35" s="31"/>
      <c r="AP35" s="31"/>
      <c r="AQ35" s="31"/>
      <c r="AR35" s="31"/>
      <c r="AS35" s="31" t="s">
        <v>50</v>
      </c>
      <c r="AT35" s="31"/>
      <c r="AV35" s="31" t="s">
        <v>651</v>
      </c>
      <c r="AW35" s="31" t="s">
        <v>643</v>
      </c>
      <c r="AX35" s="33">
        <v>45201</v>
      </c>
      <c r="AY35" s="31">
        <f t="shared" si="15"/>
        <v>0</v>
      </c>
      <c r="AZ35" s="26">
        <f t="shared" si="16"/>
        <v>2</v>
      </c>
      <c r="BA35" s="26">
        <f t="shared" si="17"/>
        <v>0</v>
      </c>
      <c r="BB35" s="34">
        <f t="shared" si="18"/>
        <v>2</v>
      </c>
      <c r="BC35">
        <f t="shared" si="19"/>
        <v>0</v>
      </c>
      <c r="BD35">
        <f t="shared" si="20"/>
        <v>0</v>
      </c>
      <c r="BE35">
        <f t="shared" si="21"/>
        <v>0</v>
      </c>
      <c r="BF35">
        <f t="shared" si="22"/>
        <v>0</v>
      </c>
      <c r="BG35">
        <f t="shared" si="23"/>
        <v>0</v>
      </c>
      <c r="BH35">
        <f t="shared" si="24"/>
        <v>2</v>
      </c>
      <c r="BI35">
        <f t="shared" si="25"/>
        <v>0</v>
      </c>
      <c r="BJ35">
        <f t="shared" si="26"/>
        <v>0</v>
      </c>
      <c r="BL35">
        <f t="shared" si="27"/>
        <v>0</v>
      </c>
      <c r="BM35">
        <f t="shared" si="28"/>
        <v>1</v>
      </c>
      <c r="BN35">
        <f t="shared" si="29"/>
        <v>0</v>
      </c>
    </row>
    <row r="36" spans="1:66" x14ac:dyDescent="0.25">
      <c r="A36" s="29">
        <v>88</v>
      </c>
      <c r="B36" s="30" t="s">
        <v>652</v>
      </c>
      <c r="C36" s="30" t="s">
        <v>653</v>
      </c>
      <c r="D36" s="31" t="s">
        <v>375</v>
      </c>
      <c r="E36" s="31"/>
      <c r="F36" s="31" t="s">
        <v>376</v>
      </c>
      <c r="G36" s="31" t="s">
        <v>654</v>
      </c>
      <c r="H36" s="31" t="s">
        <v>642</v>
      </c>
      <c r="I36" s="31" t="s">
        <v>643</v>
      </c>
      <c r="J36" s="31" t="s">
        <v>644</v>
      </c>
      <c r="K36" s="31" t="s">
        <v>645</v>
      </c>
      <c r="L36" s="31" t="s">
        <v>655</v>
      </c>
      <c r="M36" s="31" t="s">
        <v>42</v>
      </c>
      <c r="N36" s="31" t="s">
        <v>43</v>
      </c>
      <c r="O36" s="32">
        <v>16</v>
      </c>
      <c r="P36" s="32">
        <v>2</v>
      </c>
      <c r="Q36" s="32">
        <v>2</v>
      </c>
      <c r="R36" s="31" t="s">
        <v>50</v>
      </c>
      <c r="S36" s="35"/>
      <c r="T36" s="35"/>
      <c r="U36" s="35"/>
      <c r="V36" s="35"/>
      <c r="W36" s="35"/>
      <c r="X36" s="35"/>
      <c r="Y36" s="35"/>
      <c r="Z36" s="35"/>
      <c r="AA36" s="31" t="s">
        <v>50</v>
      </c>
      <c r="AB36" s="31"/>
      <c r="AC36" s="31"/>
      <c r="AD36" s="31"/>
      <c r="AE36" s="31"/>
      <c r="AF36" s="31"/>
      <c r="AG36" s="31"/>
      <c r="AH36" s="31"/>
      <c r="AI36" s="31"/>
      <c r="AJ36" s="31" t="s">
        <v>50</v>
      </c>
      <c r="AK36" s="31"/>
      <c r="AL36" s="31"/>
      <c r="AM36" s="31"/>
      <c r="AN36" s="31"/>
      <c r="AO36" s="31"/>
      <c r="AP36" s="31"/>
      <c r="AQ36" s="31"/>
      <c r="AR36" s="31"/>
      <c r="AS36" s="31" t="s">
        <v>50</v>
      </c>
      <c r="AT36" s="31"/>
      <c r="AV36" s="31" t="s">
        <v>656</v>
      </c>
      <c r="AW36" s="31" t="s">
        <v>643</v>
      </c>
      <c r="AX36" s="33">
        <v>45201</v>
      </c>
      <c r="AY36" s="31">
        <f t="shared" si="15"/>
        <v>0</v>
      </c>
      <c r="AZ36" s="26">
        <f t="shared" si="16"/>
        <v>0</v>
      </c>
      <c r="BA36" s="26">
        <f t="shared" si="17"/>
        <v>0</v>
      </c>
      <c r="BB36" s="34">
        <f t="shared" si="18"/>
        <v>0</v>
      </c>
      <c r="BC36">
        <f t="shared" si="19"/>
        <v>0</v>
      </c>
      <c r="BD36">
        <f t="shared" si="20"/>
        <v>0</v>
      </c>
      <c r="BE36">
        <f t="shared" si="21"/>
        <v>0</v>
      </c>
      <c r="BF36">
        <f t="shared" si="22"/>
        <v>0</v>
      </c>
      <c r="BG36">
        <f t="shared" si="23"/>
        <v>0</v>
      </c>
      <c r="BH36">
        <f t="shared" si="24"/>
        <v>0</v>
      </c>
      <c r="BI36">
        <f t="shared" si="25"/>
        <v>0</v>
      </c>
      <c r="BJ36">
        <f t="shared" si="26"/>
        <v>0</v>
      </c>
      <c r="BL36">
        <f t="shared" si="27"/>
        <v>1</v>
      </c>
      <c r="BM36">
        <f t="shared" si="28"/>
        <v>0</v>
      </c>
      <c r="BN36">
        <f t="shared" si="29"/>
        <v>0</v>
      </c>
    </row>
    <row r="37" spans="1:66" x14ac:dyDescent="0.25">
      <c r="A37" s="29">
        <v>89</v>
      </c>
      <c r="B37" s="30" t="s">
        <v>657</v>
      </c>
      <c r="C37" s="30" t="s">
        <v>658</v>
      </c>
      <c r="D37" s="31" t="s">
        <v>375</v>
      </c>
      <c r="E37" s="31"/>
      <c r="F37" s="31" t="s">
        <v>376</v>
      </c>
      <c r="G37" s="31" t="s">
        <v>659</v>
      </c>
      <c r="H37" s="31" t="s">
        <v>660</v>
      </c>
      <c r="I37" s="31" t="s">
        <v>661</v>
      </c>
      <c r="J37" s="31" t="s">
        <v>662</v>
      </c>
      <c r="K37" s="31" t="s">
        <v>663</v>
      </c>
      <c r="L37" s="31" t="s">
        <v>119</v>
      </c>
      <c r="M37" s="31" t="s">
        <v>42</v>
      </c>
      <c r="N37" s="31" t="s">
        <v>43</v>
      </c>
      <c r="O37" s="32">
        <v>6</v>
      </c>
      <c r="P37" s="32">
        <v>6</v>
      </c>
      <c r="Q37" s="32">
        <v>0</v>
      </c>
      <c r="R37" s="31" t="s">
        <v>42</v>
      </c>
      <c r="S37" s="35"/>
      <c r="T37" s="35"/>
      <c r="U37" s="35"/>
      <c r="V37" s="35"/>
      <c r="W37" s="35"/>
      <c r="X37" s="32">
        <v>1</v>
      </c>
      <c r="Y37" s="35"/>
      <c r="Z37" s="35"/>
      <c r="AA37" s="31" t="s">
        <v>42</v>
      </c>
      <c r="AB37" s="31"/>
      <c r="AC37" s="31"/>
      <c r="AD37" s="31"/>
      <c r="AE37" s="31"/>
      <c r="AF37" s="31"/>
      <c r="AG37" s="32">
        <v>3</v>
      </c>
      <c r="AH37" s="31"/>
      <c r="AI37" s="31"/>
      <c r="AJ37" s="31" t="s">
        <v>50</v>
      </c>
      <c r="AK37" s="31"/>
      <c r="AL37" s="31"/>
      <c r="AM37" s="31"/>
      <c r="AN37" s="31"/>
      <c r="AO37" s="31"/>
      <c r="AP37" s="31"/>
      <c r="AQ37" s="31"/>
      <c r="AR37" s="31"/>
      <c r="AS37" s="31" t="s">
        <v>42</v>
      </c>
      <c r="AT37" s="32">
        <v>2</v>
      </c>
      <c r="AV37" s="31" t="s">
        <v>400</v>
      </c>
      <c r="AW37" s="31" t="s">
        <v>661</v>
      </c>
      <c r="AX37" s="33">
        <v>45201</v>
      </c>
      <c r="AY37" s="32">
        <f t="shared" si="15"/>
        <v>1</v>
      </c>
      <c r="AZ37" s="26">
        <f t="shared" si="16"/>
        <v>3</v>
      </c>
      <c r="BA37" s="26">
        <f t="shared" si="17"/>
        <v>0</v>
      </c>
      <c r="BB37" s="37">
        <f t="shared" si="18"/>
        <v>6</v>
      </c>
      <c r="BC37">
        <f t="shared" si="19"/>
        <v>0</v>
      </c>
      <c r="BD37">
        <f t="shared" si="20"/>
        <v>0</v>
      </c>
      <c r="BE37">
        <f t="shared" si="21"/>
        <v>0</v>
      </c>
      <c r="BF37">
        <f t="shared" si="22"/>
        <v>0</v>
      </c>
      <c r="BG37">
        <f t="shared" si="23"/>
        <v>0</v>
      </c>
      <c r="BH37">
        <f t="shared" si="24"/>
        <v>4</v>
      </c>
      <c r="BI37">
        <f t="shared" si="25"/>
        <v>0</v>
      </c>
      <c r="BJ37">
        <f t="shared" si="26"/>
        <v>2</v>
      </c>
      <c r="BL37">
        <f t="shared" si="27"/>
        <v>0</v>
      </c>
      <c r="BM37">
        <f t="shared" si="28"/>
        <v>1</v>
      </c>
      <c r="BN37">
        <f t="shared" si="29"/>
        <v>0</v>
      </c>
    </row>
    <row r="38" spans="1:66" x14ac:dyDescent="0.25">
      <c r="A38" s="29">
        <v>90</v>
      </c>
      <c r="B38" s="30" t="s">
        <v>664</v>
      </c>
      <c r="C38" s="30" t="s">
        <v>665</v>
      </c>
      <c r="D38" s="31" t="s">
        <v>375</v>
      </c>
      <c r="E38" s="31"/>
      <c r="F38" s="31" t="s">
        <v>376</v>
      </c>
      <c r="G38" s="31" t="s">
        <v>666</v>
      </c>
      <c r="H38" s="31" t="s">
        <v>667</v>
      </c>
      <c r="I38" s="31" t="s">
        <v>668</v>
      </c>
      <c r="J38" s="31" t="s">
        <v>669</v>
      </c>
      <c r="K38" s="31" t="s">
        <v>670</v>
      </c>
      <c r="L38" s="31" t="s">
        <v>671</v>
      </c>
      <c r="M38" s="31" t="s">
        <v>42</v>
      </c>
      <c r="N38" s="31" t="s">
        <v>43</v>
      </c>
      <c r="O38" s="32">
        <v>22</v>
      </c>
      <c r="P38" s="32">
        <v>15</v>
      </c>
      <c r="Q38" s="32">
        <v>1</v>
      </c>
      <c r="R38" s="31" t="s">
        <v>42</v>
      </c>
      <c r="S38" s="32">
        <v>0</v>
      </c>
      <c r="T38" s="32">
        <v>0</v>
      </c>
      <c r="U38" s="32">
        <v>0</v>
      </c>
      <c r="V38" s="32">
        <v>3</v>
      </c>
      <c r="W38" s="32">
        <v>0</v>
      </c>
      <c r="X38" s="32">
        <v>2</v>
      </c>
      <c r="Y38" s="35"/>
      <c r="Z38" s="32">
        <v>1</v>
      </c>
      <c r="AA38" s="31" t="s">
        <v>42</v>
      </c>
      <c r="AB38" s="32">
        <v>2</v>
      </c>
      <c r="AC38" s="32">
        <v>0</v>
      </c>
      <c r="AD38" s="32">
        <v>1</v>
      </c>
      <c r="AE38" s="32">
        <v>0</v>
      </c>
      <c r="AF38" s="32">
        <v>0</v>
      </c>
      <c r="AG38" s="32">
        <v>5</v>
      </c>
      <c r="AH38" s="32">
        <v>0</v>
      </c>
      <c r="AI38" s="32">
        <v>0</v>
      </c>
      <c r="AJ38" s="31" t="s">
        <v>50</v>
      </c>
      <c r="AK38" s="31"/>
      <c r="AL38" s="31"/>
      <c r="AM38" s="31"/>
      <c r="AN38" s="31"/>
      <c r="AO38" s="31"/>
      <c r="AP38" s="31"/>
      <c r="AQ38" s="31"/>
      <c r="AR38" s="31"/>
      <c r="AS38" s="31" t="s">
        <v>50</v>
      </c>
      <c r="AT38" s="31"/>
      <c r="AV38" s="31" t="s">
        <v>672</v>
      </c>
      <c r="AW38" s="31" t="s">
        <v>668</v>
      </c>
      <c r="AX38" s="33">
        <v>45201</v>
      </c>
      <c r="AY38" s="31">
        <f t="shared" si="15"/>
        <v>6</v>
      </c>
      <c r="AZ38" s="26">
        <f t="shared" si="16"/>
        <v>8</v>
      </c>
      <c r="BA38" s="26">
        <f t="shared" si="17"/>
        <v>0</v>
      </c>
      <c r="BB38" s="34">
        <f t="shared" si="18"/>
        <v>14</v>
      </c>
      <c r="BC38">
        <f t="shared" si="19"/>
        <v>2</v>
      </c>
      <c r="BD38">
        <f t="shared" si="20"/>
        <v>0</v>
      </c>
      <c r="BE38">
        <f t="shared" si="21"/>
        <v>1</v>
      </c>
      <c r="BF38">
        <f t="shared" si="22"/>
        <v>3</v>
      </c>
      <c r="BG38">
        <f t="shared" si="23"/>
        <v>0</v>
      </c>
      <c r="BH38">
        <f t="shared" si="24"/>
        <v>7</v>
      </c>
      <c r="BI38">
        <f t="shared" si="25"/>
        <v>0</v>
      </c>
      <c r="BJ38">
        <f t="shared" si="26"/>
        <v>1</v>
      </c>
      <c r="BL38">
        <f t="shared" si="27"/>
        <v>0</v>
      </c>
      <c r="BM38">
        <f t="shared" si="28"/>
        <v>1</v>
      </c>
      <c r="BN38">
        <f t="shared" si="29"/>
        <v>0</v>
      </c>
    </row>
    <row r="39" spans="1:66" x14ac:dyDescent="0.25">
      <c r="A39" s="29">
        <v>93</v>
      </c>
      <c r="B39" s="30" t="s">
        <v>673</v>
      </c>
      <c r="C39" s="30" t="s">
        <v>674</v>
      </c>
      <c r="D39" s="31" t="s">
        <v>375</v>
      </c>
      <c r="E39" s="31"/>
      <c r="F39" s="31" t="s">
        <v>376</v>
      </c>
      <c r="G39" s="31" t="s">
        <v>675</v>
      </c>
      <c r="H39" s="31" t="s">
        <v>676</v>
      </c>
      <c r="I39" s="31" t="s">
        <v>677</v>
      </c>
      <c r="J39" s="31" t="s">
        <v>678</v>
      </c>
      <c r="K39" s="31" t="s">
        <v>679</v>
      </c>
      <c r="L39" s="31" t="s">
        <v>328</v>
      </c>
      <c r="M39" s="31" t="s">
        <v>42</v>
      </c>
      <c r="N39" s="31" t="s">
        <v>43</v>
      </c>
      <c r="O39" s="32">
        <v>5</v>
      </c>
      <c r="P39" s="32">
        <v>2</v>
      </c>
      <c r="Q39" s="32">
        <v>0</v>
      </c>
      <c r="R39" s="31" t="s">
        <v>50</v>
      </c>
      <c r="S39" s="35"/>
      <c r="T39" s="35"/>
      <c r="U39" s="35"/>
      <c r="V39" s="35"/>
      <c r="W39" s="35"/>
      <c r="X39" s="35"/>
      <c r="Y39" s="35"/>
      <c r="Z39" s="35"/>
      <c r="AA39" s="31" t="s">
        <v>42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2</v>
      </c>
      <c r="AH39" s="32">
        <v>0</v>
      </c>
      <c r="AI39" s="32">
        <v>0</v>
      </c>
      <c r="AJ39" s="31" t="s">
        <v>50</v>
      </c>
      <c r="AK39" s="31"/>
      <c r="AL39" s="31"/>
      <c r="AM39" s="31"/>
      <c r="AN39" s="31"/>
      <c r="AO39" s="31"/>
      <c r="AP39" s="31"/>
      <c r="AQ39" s="31"/>
      <c r="AR39" s="31"/>
      <c r="AS39" s="31" t="s">
        <v>50</v>
      </c>
      <c r="AT39" s="31"/>
      <c r="AV39" s="31" t="s">
        <v>680</v>
      </c>
      <c r="AW39" s="31" t="s">
        <v>681</v>
      </c>
      <c r="AX39" s="33">
        <v>45201</v>
      </c>
      <c r="AY39" s="31">
        <f t="shared" si="15"/>
        <v>0</v>
      </c>
      <c r="AZ39" s="26">
        <f t="shared" si="16"/>
        <v>2</v>
      </c>
      <c r="BA39" s="26">
        <f t="shared" si="17"/>
        <v>0</v>
      </c>
      <c r="BB39" s="34">
        <f t="shared" si="18"/>
        <v>2</v>
      </c>
      <c r="BC39">
        <f t="shared" si="19"/>
        <v>0</v>
      </c>
      <c r="BD39">
        <f t="shared" si="20"/>
        <v>0</v>
      </c>
      <c r="BE39">
        <f t="shared" si="21"/>
        <v>0</v>
      </c>
      <c r="BF39">
        <f t="shared" si="22"/>
        <v>0</v>
      </c>
      <c r="BG39">
        <f t="shared" si="23"/>
        <v>0</v>
      </c>
      <c r="BH39">
        <f t="shared" si="24"/>
        <v>2</v>
      </c>
      <c r="BI39">
        <f t="shared" si="25"/>
        <v>0</v>
      </c>
      <c r="BJ39">
        <f t="shared" si="26"/>
        <v>0</v>
      </c>
      <c r="BL39">
        <f t="shared" si="27"/>
        <v>0</v>
      </c>
      <c r="BM39">
        <f t="shared" si="28"/>
        <v>1</v>
      </c>
      <c r="BN39">
        <f t="shared" si="29"/>
        <v>0</v>
      </c>
    </row>
    <row r="40" spans="1:66" x14ac:dyDescent="0.25">
      <c r="A40" s="29">
        <v>95</v>
      </c>
      <c r="B40" s="30" t="s">
        <v>682</v>
      </c>
      <c r="C40" s="30" t="s">
        <v>683</v>
      </c>
      <c r="D40" s="31" t="s">
        <v>375</v>
      </c>
      <c r="E40" s="31"/>
      <c r="F40" s="31" t="s">
        <v>376</v>
      </c>
      <c r="G40" s="31" t="s">
        <v>684</v>
      </c>
      <c r="H40" s="31" t="s">
        <v>685</v>
      </c>
      <c r="I40" s="31" t="s">
        <v>686</v>
      </c>
      <c r="J40" s="31" t="s">
        <v>687</v>
      </c>
      <c r="K40" s="31" t="s">
        <v>688</v>
      </c>
      <c r="L40" s="31" t="s">
        <v>689</v>
      </c>
      <c r="M40" s="31" t="s">
        <v>42</v>
      </c>
      <c r="N40" s="31" t="s">
        <v>43</v>
      </c>
      <c r="O40" s="32">
        <v>6</v>
      </c>
      <c r="P40" s="32">
        <v>4</v>
      </c>
      <c r="Q40" s="32">
        <v>0</v>
      </c>
      <c r="R40" s="31" t="s">
        <v>42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</v>
      </c>
      <c r="Y40" s="32">
        <v>0</v>
      </c>
      <c r="Z40" s="32">
        <v>0</v>
      </c>
      <c r="AA40" s="31" t="s">
        <v>42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3</v>
      </c>
      <c r="AH40" s="32">
        <v>0</v>
      </c>
      <c r="AI40" s="32">
        <v>0</v>
      </c>
      <c r="AJ40" s="31" t="s">
        <v>50</v>
      </c>
      <c r="AK40" s="31"/>
      <c r="AL40" s="31"/>
      <c r="AM40" s="31"/>
      <c r="AN40" s="31"/>
      <c r="AO40" s="31"/>
      <c r="AP40" s="31"/>
      <c r="AQ40" s="31"/>
      <c r="AR40" s="31"/>
      <c r="AS40" s="31" t="s">
        <v>50</v>
      </c>
      <c r="AT40" s="31"/>
      <c r="AV40" s="31" t="s">
        <v>690</v>
      </c>
      <c r="AW40" s="31" t="s">
        <v>686</v>
      </c>
      <c r="AX40" s="33">
        <v>45201</v>
      </c>
      <c r="AY40" s="31">
        <f t="shared" si="15"/>
        <v>1</v>
      </c>
      <c r="AZ40" s="26">
        <f t="shared" si="16"/>
        <v>3</v>
      </c>
      <c r="BA40" s="26">
        <f t="shared" si="17"/>
        <v>0</v>
      </c>
      <c r="BB40" s="34">
        <f t="shared" si="18"/>
        <v>4</v>
      </c>
      <c r="BC40">
        <f t="shared" si="19"/>
        <v>0</v>
      </c>
      <c r="BD40">
        <f t="shared" si="20"/>
        <v>0</v>
      </c>
      <c r="BE40">
        <f t="shared" si="21"/>
        <v>0</v>
      </c>
      <c r="BF40">
        <f t="shared" si="22"/>
        <v>0</v>
      </c>
      <c r="BG40">
        <f t="shared" si="23"/>
        <v>0</v>
      </c>
      <c r="BH40">
        <f t="shared" si="24"/>
        <v>4</v>
      </c>
      <c r="BI40">
        <f t="shared" si="25"/>
        <v>0</v>
      </c>
      <c r="BJ40">
        <f t="shared" si="26"/>
        <v>0</v>
      </c>
      <c r="BL40">
        <f t="shared" si="27"/>
        <v>0</v>
      </c>
      <c r="BM40">
        <f t="shared" si="28"/>
        <v>1</v>
      </c>
      <c r="BN40">
        <f t="shared" si="29"/>
        <v>0</v>
      </c>
    </row>
    <row r="41" spans="1:66" x14ac:dyDescent="0.25">
      <c r="A41" s="29">
        <v>100</v>
      </c>
      <c r="B41" s="30" t="s">
        <v>691</v>
      </c>
      <c r="C41" s="30" t="s">
        <v>692</v>
      </c>
      <c r="D41" s="31" t="s">
        <v>375</v>
      </c>
      <c r="E41" s="31"/>
      <c r="F41" s="31" t="s">
        <v>376</v>
      </c>
      <c r="G41" s="31" t="s">
        <v>693</v>
      </c>
      <c r="H41" s="31" t="s">
        <v>694</v>
      </c>
      <c r="I41" s="31" t="s">
        <v>695</v>
      </c>
      <c r="J41" s="31" t="s">
        <v>696</v>
      </c>
      <c r="K41" s="31" t="s">
        <v>697</v>
      </c>
      <c r="L41" s="31" t="s">
        <v>698</v>
      </c>
      <c r="M41" s="31" t="s">
        <v>42</v>
      </c>
      <c r="N41" s="31" t="s">
        <v>43</v>
      </c>
      <c r="O41" s="32">
        <v>19</v>
      </c>
      <c r="P41" s="32">
        <v>18</v>
      </c>
      <c r="Q41" s="32">
        <v>8</v>
      </c>
      <c r="R41" s="31" t="s">
        <v>42</v>
      </c>
      <c r="S41" s="35"/>
      <c r="T41" s="35"/>
      <c r="U41" s="35"/>
      <c r="V41" s="32">
        <v>3</v>
      </c>
      <c r="W41" s="35"/>
      <c r="X41" s="32">
        <v>5</v>
      </c>
      <c r="Y41" s="32">
        <v>1</v>
      </c>
      <c r="Z41" s="35"/>
      <c r="AA41" s="31" t="s">
        <v>42</v>
      </c>
      <c r="AB41" s="31"/>
      <c r="AC41" s="31"/>
      <c r="AD41" s="31"/>
      <c r="AE41" s="31"/>
      <c r="AF41" s="31"/>
      <c r="AG41" s="31"/>
      <c r="AH41" s="32">
        <v>1</v>
      </c>
      <c r="AI41" s="31"/>
      <c r="AJ41" s="31" t="s">
        <v>50</v>
      </c>
      <c r="AK41" s="31"/>
      <c r="AL41" s="31"/>
      <c r="AM41" s="31"/>
      <c r="AN41" s="31"/>
      <c r="AO41" s="31"/>
      <c r="AP41" s="31"/>
      <c r="AQ41" s="31"/>
      <c r="AR41" s="31"/>
      <c r="AS41" s="31" t="s">
        <v>50</v>
      </c>
      <c r="AT41" s="31"/>
      <c r="AV41" s="31" t="s">
        <v>699</v>
      </c>
      <c r="AW41" s="31" t="s">
        <v>700</v>
      </c>
      <c r="AX41" s="33">
        <v>45203</v>
      </c>
      <c r="AY41" s="31">
        <f t="shared" si="15"/>
        <v>9</v>
      </c>
      <c r="AZ41" s="26">
        <f t="shared" si="16"/>
        <v>1</v>
      </c>
      <c r="BA41" s="26">
        <f t="shared" si="17"/>
        <v>0</v>
      </c>
      <c r="BB41" s="34">
        <f t="shared" si="18"/>
        <v>10</v>
      </c>
      <c r="BC41">
        <f t="shared" si="19"/>
        <v>0</v>
      </c>
      <c r="BD41">
        <f t="shared" si="20"/>
        <v>0</v>
      </c>
      <c r="BE41">
        <f t="shared" si="21"/>
        <v>0</v>
      </c>
      <c r="BF41">
        <f t="shared" si="22"/>
        <v>3</v>
      </c>
      <c r="BG41">
        <f t="shared" si="23"/>
        <v>0</v>
      </c>
      <c r="BH41">
        <f t="shared" si="24"/>
        <v>5</v>
      </c>
      <c r="BI41">
        <f t="shared" si="25"/>
        <v>2</v>
      </c>
      <c r="BJ41">
        <f t="shared" si="26"/>
        <v>0</v>
      </c>
      <c r="BL41">
        <f t="shared" si="27"/>
        <v>0</v>
      </c>
      <c r="BM41">
        <f t="shared" si="28"/>
        <v>0</v>
      </c>
      <c r="BN41">
        <f t="shared" si="29"/>
        <v>1</v>
      </c>
    </row>
    <row r="42" spans="1:66" x14ac:dyDescent="0.25">
      <c r="A42" s="29">
        <v>101</v>
      </c>
      <c r="B42" s="30" t="s">
        <v>701</v>
      </c>
      <c r="C42" s="30" t="s">
        <v>702</v>
      </c>
      <c r="D42" s="31" t="s">
        <v>375</v>
      </c>
      <c r="E42" s="31"/>
      <c r="F42" s="31" t="s">
        <v>376</v>
      </c>
      <c r="G42" s="31" t="s">
        <v>703</v>
      </c>
      <c r="H42" s="31" t="s">
        <v>694</v>
      </c>
      <c r="I42" s="31" t="s">
        <v>704</v>
      </c>
      <c r="J42" s="31" t="s">
        <v>705</v>
      </c>
      <c r="K42" s="31" t="s">
        <v>706</v>
      </c>
      <c r="L42" s="31" t="s">
        <v>707</v>
      </c>
      <c r="M42" s="31" t="s">
        <v>42</v>
      </c>
      <c r="N42" s="31" t="s">
        <v>43</v>
      </c>
      <c r="O42" s="32">
        <v>44</v>
      </c>
      <c r="P42" s="32">
        <v>44</v>
      </c>
      <c r="Q42" s="32">
        <v>25</v>
      </c>
      <c r="R42" s="31" t="s">
        <v>42</v>
      </c>
      <c r="S42" s="32">
        <v>4</v>
      </c>
      <c r="T42" s="35"/>
      <c r="U42" s="32">
        <v>2</v>
      </c>
      <c r="V42" s="32">
        <v>2</v>
      </c>
      <c r="W42" s="35"/>
      <c r="X42" s="32">
        <v>7</v>
      </c>
      <c r="Y42" s="35"/>
      <c r="Z42" s="35"/>
      <c r="AA42" s="31" t="s">
        <v>42</v>
      </c>
      <c r="AB42" s="31"/>
      <c r="AC42" s="31"/>
      <c r="AD42" s="32">
        <v>1</v>
      </c>
      <c r="AE42" s="32">
        <v>1</v>
      </c>
      <c r="AF42" s="31"/>
      <c r="AG42" s="32">
        <v>2</v>
      </c>
      <c r="AH42" s="31"/>
      <c r="AI42" s="31"/>
      <c r="AJ42" s="31" t="s">
        <v>50</v>
      </c>
      <c r="AK42" s="31"/>
      <c r="AL42" s="31"/>
      <c r="AM42" s="31"/>
      <c r="AN42" s="31"/>
      <c r="AO42" s="31"/>
      <c r="AP42" s="31"/>
      <c r="AQ42" s="31"/>
      <c r="AR42" s="31"/>
      <c r="AS42" s="31" t="s">
        <v>50</v>
      </c>
      <c r="AT42" s="31"/>
      <c r="AV42" s="31" t="s">
        <v>708</v>
      </c>
      <c r="AW42" s="31" t="s">
        <v>700</v>
      </c>
      <c r="AX42" s="33">
        <v>45203</v>
      </c>
      <c r="AY42" s="31">
        <f t="shared" si="15"/>
        <v>15</v>
      </c>
      <c r="AZ42" s="26">
        <f t="shared" si="16"/>
        <v>4</v>
      </c>
      <c r="BA42" s="26">
        <f t="shared" si="17"/>
        <v>0</v>
      </c>
      <c r="BB42" s="34">
        <f t="shared" si="18"/>
        <v>19</v>
      </c>
      <c r="BC42">
        <f t="shared" si="19"/>
        <v>4</v>
      </c>
      <c r="BD42">
        <f t="shared" si="20"/>
        <v>0</v>
      </c>
      <c r="BE42">
        <f t="shared" si="21"/>
        <v>3</v>
      </c>
      <c r="BF42">
        <f t="shared" si="22"/>
        <v>3</v>
      </c>
      <c r="BG42">
        <f t="shared" si="23"/>
        <v>0</v>
      </c>
      <c r="BH42">
        <f t="shared" si="24"/>
        <v>9</v>
      </c>
      <c r="BI42">
        <f t="shared" si="25"/>
        <v>0</v>
      </c>
      <c r="BJ42">
        <f t="shared" si="26"/>
        <v>0</v>
      </c>
      <c r="BL42">
        <f t="shared" si="27"/>
        <v>0</v>
      </c>
      <c r="BM42">
        <f t="shared" si="28"/>
        <v>0</v>
      </c>
      <c r="BN42">
        <f t="shared" si="29"/>
        <v>1</v>
      </c>
    </row>
    <row r="43" spans="1:66" x14ac:dyDescent="0.25">
      <c r="A43" s="29">
        <v>102</v>
      </c>
      <c r="B43" s="30" t="s">
        <v>709</v>
      </c>
      <c r="C43" s="30" t="s">
        <v>710</v>
      </c>
      <c r="D43" s="31" t="s">
        <v>375</v>
      </c>
      <c r="E43" s="31"/>
      <c r="F43" s="31" t="s">
        <v>376</v>
      </c>
      <c r="G43" s="31" t="s">
        <v>711</v>
      </c>
      <c r="H43" s="31" t="s">
        <v>694</v>
      </c>
      <c r="I43" s="31" t="s">
        <v>712</v>
      </c>
      <c r="J43" s="31" t="s">
        <v>713</v>
      </c>
      <c r="K43" s="31" t="s">
        <v>714</v>
      </c>
      <c r="L43" s="31" t="s">
        <v>715</v>
      </c>
      <c r="M43" s="31" t="s">
        <v>42</v>
      </c>
      <c r="N43" s="31" t="s">
        <v>43</v>
      </c>
      <c r="O43" s="32">
        <v>3</v>
      </c>
      <c r="P43" s="32">
        <v>2</v>
      </c>
      <c r="Q43" s="32">
        <v>0</v>
      </c>
      <c r="R43" s="31" t="s">
        <v>50</v>
      </c>
      <c r="S43" s="35"/>
      <c r="T43" s="35"/>
      <c r="U43" s="35"/>
      <c r="V43" s="35"/>
      <c r="W43" s="35"/>
      <c r="X43" s="35"/>
      <c r="Y43" s="35"/>
      <c r="Z43" s="35"/>
      <c r="AA43" s="31" t="s">
        <v>42</v>
      </c>
      <c r="AB43" s="31"/>
      <c r="AC43" s="31"/>
      <c r="AD43" s="31"/>
      <c r="AE43" s="31"/>
      <c r="AF43" s="31"/>
      <c r="AG43" s="32">
        <v>2</v>
      </c>
      <c r="AH43" s="31"/>
      <c r="AI43" s="31"/>
      <c r="AJ43" s="31" t="s">
        <v>50</v>
      </c>
      <c r="AK43" s="31"/>
      <c r="AL43" s="31"/>
      <c r="AM43" s="31"/>
      <c r="AN43" s="31"/>
      <c r="AO43" s="31"/>
      <c r="AP43" s="31"/>
      <c r="AQ43" s="31"/>
      <c r="AR43" s="31"/>
      <c r="AS43" s="31" t="s">
        <v>50</v>
      </c>
      <c r="AT43" s="31"/>
      <c r="AV43" s="31" t="s">
        <v>716</v>
      </c>
      <c r="AW43" s="31" t="s">
        <v>700</v>
      </c>
      <c r="AX43" s="33">
        <v>45203</v>
      </c>
      <c r="AY43" s="31">
        <f t="shared" si="15"/>
        <v>0</v>
      </c>
      <c r="AZ43" s="26">
        <f t="shared" si="16"/>
        <v>2</v>
      </c>
      <c r="BA43" s="26">
        <f t="shared" si="17"/>
        <v>0</v>
      </c>
      <c r="BB43" s="34">
        <f t="shared" si="18"/>
        <v>2</v>
      </c>
      <c r="BC43">
        <f t="shared" si="19"/>
        <v>0</v>
      </c>
      <c r="BD43">
        <f t="shared" si="20"/>
        <v>0</v>
      </c>
      <c r="BE43">
        <f t="shared" si="21"/>
        <v>0</v>
      </c>
      <c r="BF43">
        <f t="shared" si="22"/>
        <v>0</v>
      </c>
      <c r="BG43">
        <f t="shared" si="23"/>
        <v>0</v>
      </c>
      <c r="BH43">
        <f t="shared" si="24"/>
        <v>2</v>
      </c>
      <c r="BI43">
        <f t="shared" si="25"/>
        <v>0</v>
      </c>
      <c r="BJ43">
        <f t="shared" si="26"/>
        <v>0</v>
      </c>
      <c r="BL43">
        <f t="shared" si="27"/>
        <v>0</v>
      </c>
      <c r="BM43">
        <f t="shared" si="28"/>
        <v>1</v>
      </c>
      <c r="BN43">
        <f t="shared" si="29"/>
        <v>0</v>
      </c>
    </row>
    <row r="44" spans="1:66" x14ac:dyDescent="0.25">
      <c r="A44" s="29">
        <v>103</v>
      </c>
      <c r="B44" s="30" t="s">
        <v>717</v>
      </c>
      <c r="C44" s="30" t="s">
        <v>718</v>
      </c>
      <c r="D44" s="31" t="s">
        <v>375</v>
      </c>
      <c r="E44" s="31"/>
      <c r="F44" s="31" t="s">
        <v>376</v>
      </c>
      <c r="G44" s="31" t="s">
        <v>719</v>
      </c>
      <c r="H44" s="31" t="s">
        <v>720</v>
      </c>
      <c r="I44" s="31" t="s">
        <v>721</v>
      </c>
      <c r="J44" s="31" t="s">
        <v>722</v>
      </c>
      <c r="K44" s="32" t="s">
        <v>723</v>
      </c>
      <c r="L44" s="31" t="s">
        <v>724</v>
      </c>
      <c r="M44" s="31" t="s">
        <v>42</v>
      </c>
      <c r="N44" s="31" t="s">
        <v>43</v>
      </c>
      <c r="O44" s="32">
        <v>7</v>
      </c>
      <c r="P44" s="32">
        <v>6</v>
      </c>
      <c r="Q44" s="32">
        <v>1</v>
      </c>
      <c r="R44" s="31" t="s">
        <v>42</v>
      </c>
      <c r="S44" s="32">
        <v>1</v>
      </c>
      <c r="T44" s="32">
        <v>0</v>
      </c>
      <c r="U44" s="32">
        <v>0</v>
      </c>
      <c r="V44" s="32">
        <v>1</v>
      </c>
      <c r="W44" s="32">
        <v>0</v>
      </c>
      <c r="X44" s="32">
        <v>1</v>
      </c>
      <c r="Y44" s="32">
        <v>0</v>
      </c>
      <c r="Z44" s="32">
        <v>0</v>
      </c>
      <c r="AA44" s="31" t="s">
        <v>42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2</v>
      </c>
      <c r="AH44" s="32">
        <v>0</v>
      </c>
      <c r="AI44" s="32">
        <v>0</v>
      </c>
      <c r="AJ44" s="31" t="s">
        <v>50</v>
      </c>
      <c r="AK44" s="31"/>
      <c r="AL44" s="31"/>
      <c r="AM44" s="31"/>
      <c r="AN44" s="31"/>
      <c r="AO44" s="31"/>
      <c r="AP44" s="31"/>
      <c r="AQ44" s="31"/>
      <c r="AR44" s="31"/>
      <c r="AS44" s="31" t="s">
        <v>50</v>
      </c>
      <c r="AT44" s="31"/>
      <c r="AV44" s="31" t="s">
        <v>721</v>
      </c>
      <c r="AW44" s="31" t="s">
        <v>721</v>
      </c>
      <c r="AX44" s="33">
        <v>45203</v>
      </c>
      <c r="AY44" s="31">
        <f t="shared" si="15"/>
        <v>3</v>
      </c>
      <c r="AZ44" s="26">
        <f t="shared" si="16"/>
        <v>2</v>
      </c>
      <c r="BA44" s="26">
        <f t="shared" si="17"/>
        <v>0</v>
      </c>
      <c r="BB44" s="34">
        <f t="shared" si="18"/>
        <v>5</v>
      </c>
      <c r="BC44">
        <f t="shared" si="19"/>
        <v>1</v>
      </c>
      <c r="BD44">
        <f t="shared" si="20"/>
        <v>0</v>
      </c>
      <c r="BE44">
        <f t="shared" si="21"/>
        <v>0</v>
      </c>
      <c r="BF44">
        <f t="shared" si="22"/>
        <v>1</v>
      </c>
      <c r="BG44">
        <f t="shared" si="23"/>
        <v>0</v>
      </c>
      <c r="BH44">
        <f t="shared" si="24"/>
        <v>3</v>
      </c>
      <c r="BI44">
        <f t="shared" si="25"/>
        <v>0</v>
      </c>
      <c r="BJ44">
        <f t="shared" si="26"/>
        <v>0</v>
      </c>
      <c r="BL44">
        <f t="shared" si="27"/>
        <v>0</v>
      </c>
      <c r="BM44">
        <f t="shared" si="28"/>
        <v>0</v>
      </c>
      <c r="BN44">
        <f t="shared" si="29"/>
        <v>1</v>
      </c>
    </row>
    <row r="45" spans="1:66" x14ac:dyDescent="0.25">
      <c r="A45" s="29">
        <v>105</v>
      </c>
      <c r="B45" s="30" t="s">
        <v>725</v>
      </c>
      <c r="C45" s="30" t="s">
        <v>726</v>
      </c>
      <c r="D45" s="31" t="s">
        <v>375</v>
      </c>
      <c r="E45" s="31"/>
      <c r="F45" s="31" t="s">
        <v>376</v>
      </c>
      <c r="G45" s="31" t="s">
        <v>727</v>
      </c>
      <c r="H45" s="31" t="s">
        <v>728</v>
      </c>
      <c r="I45" s="31" t="s">
        <v>729</v>
      </c>
      <c r="J45" s="31" t="s">
        <v>730</v>
      </c>
      <c r="K45" s="32" t="s">
        <v>731</v>
      </c>
      <c r="L45" s="31" t="s">
        <v>135</v>
      </c>
      <c r="M45" s="31" t="s">
        <v>42</v>
      </c>
      <c r="N45" s="31" t="s">
        <v>43</v>
      </c>
      <c r="O45" s="32">
        <v>9</v>
      </c>
      <c r="P45" s="32">
        <v>9</v>
      </c>
      <c r="Q45" s="32">
        <v>3</v>
      </c>
      <c r="R45" s="31" t="s">
        <v>42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1</v>
      </c>
      <c r="Y45" s="32">
        <v>0</v>
      </c>
      <c r="Z45" s="32">
        <v>0</v>
      </c>
      <c r="AA45" s="31" t="s">
        <v>42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5</v>
      </c>
      <c r="AH45" s="32">
        <v>0</v>
      </c>
      <c r="AI45" s="32">
        <v>0</v>
      </c>
      <c r="AJ45" s="31" t="s">
        <v>50</v>
      </c>
      <c r="AK45" s="31"/>
      <c r="AL45" s="31"/>
      <c r="AM45" s="31"/>
      <c r="AN45" s="31"/>
      <c r="AO45" s="31"/>
      <c r="AP45" s="31"/>
      <c r="AQ45" s="31"/>
      <c r="AR45" s="31"/>
      <c r="AS45" s="31" t="s">
        <v>50</v>
      </c>
      <c r="AT45" s="31"/>
      <c r="AV45" s="31" t="s">
        <v>732</v>
      </c>
      <c r="AW45" s="31" t="s">
        <v>733</v>
      </c>
      <c r="AX45" s="33">
        <v>45205</v>
      </c>
      <c r="AY45" s="31">
        <f t="shared" si="15"/>
        <v>1</v>
      </c>
      <c r="AZ45" s="26">
        <f t="shared" si="16"/>
        <v>5</v>
      </c>
      <c r="BA45" s="26">
        <f t="shared" si="17"/>
        <v>0</v>
      </c>
      <c r="BB45" s="34">
        <f t="shared" si="18"/>
        <v>6</v>
      </c>
      <c r="BC45">
        <f t="shared" si="19"/>
        <v>0</v>
      </c>
      <c r="BD45">
        <f t="shared" si="20"/>
        <v>0</v>
      </c>
      <c r="BE45">
        <f t="shared" si="21"/>
        <v>0</v>
      </c>
      <c r="BF45">
        <f t="shared" si="22"/>
        <v>0</v>
      </c>
      <c r="BG45">
        <f t="shared" si="23"/>
        <v>0</v>
      </c>
      <c r="BH45">
        <f t="shared" si="24"/>
        <v>6</v>
      </c>
      <c r="BI45">
        <f t="shared" si="25"/>
        <v>0</v>
      </c>
      <c r="BJ45">
        <f t="shared" si="26"/>
        <v>0</v>
      </c>
      <c r="BL45">
        <f t="shared" si="27"/>
        <v>0</v>
      </c>
      <c r="BM45">
        <f t="shared" si="28"/>
        <v>1</v>
      </c>
      <c r="BN45">
        <f t="shared" si="29"/>
        <v>0</v>
      </c>
    </row>
    <row r="46" spans="1:66" x14ac:dyDescent="0.25">
      <c r="A46" s="29">
        <v>106</v>
      </c>
      <c r="B46" s="30" t="s">
        <v>734</v>
      </c>
      <c r="C46" s="30" t="s">
        <v>735</v>
      </c>
      <c r="D46" s="31" t="s">
        <v>375</v>
      </c>
      <c r="E46" s="31"/>
      <c r="F46" s="31" t="s">
        <v>376</v>
      </c>
      <c r="G46" s="31" t="s">
        <v>736</v>
      </c>
      <c r="H46" s="31" t="s">
        <v>737</v>
      </c>
      <c r="I46" s="31" t="s">
        <v>738</v>
      </c>
      <c r="J46" s="31" t="s">
        <v>739</v>
      </c>
      <c r="K46" s="31" t="s">
        <v>740</v>
      </c>
      <c r="L46" s="31" t="s">
        <v>137</v>
      </c>
      <c r="M46" s="31" t="s">
        <v>42</v>
      </c>
      <c r="N46" s="31" t="s">
        <v>43</v>
      </c>
      <c r="O46" s="32">
        <v>9</v>
      </c>
      <c r="P46" s="32">
        <v>7</v>
      </c>
      <c r="Q46" s="32">
        <v>0</v>
      </c>
      <c r="R46" s="31" t="s">
        <v>42</v>
      </c>
      <c r="S46" s="35"/>
      <c r="T46" s="35"/>
      <c r="U46" s="35"/>
      <c r="V46" s="35"/>
      <c r="W46" s="35"/>
      <c r="X46" s="32">
        <v>2</v>
      </c>
      <c r="Y46" s="35"/>
      <c r="Z46" s="35"/>
      <c r="AA46" s="31" t="s">
        <v>42</v>
      </c>
      <c r="AB46" s="31"/>
      <c r="AC46" s="31"/>
      <c r="AD46" s="31"/>
      <c r="AE46" s="32">
        <v>1</v>
      </c>
      <c r="AF46" s="31"/>
      <c r="AG46" s="32">
        <v>2</v>
      </c>
      <c r="AH46" s="31"/>
      <c r="AI46" s="32">
        <v>1</v>
      </c>
      <c r="AJ46" s="31" t="s">
        <v>50</v>
      </c>
      <c r="AK46" s="31"/>
      <c r="AL46" s="31"/>
      <c r="AM46" s="31"/>
      <c r="AN46" s="31"/>
      <c r="AO46" s="31"/>
      <c r="AP46" s="31"/>
      <c r="AQ46" s="31"/>
      <c r="AR46" s="31"/>
      <c r="AS46" s="31" t="s">
        <v>42</v>
      </c>
      <c r="AT46" s="32">
        <v>1</v>
      </c>
      <c r="AV46" s="31" t="s">
        <v>741</v>
      </c>
      <c r="AW46" s="31" t="s">
        <v>738</v>
      </c>
      <c r="AX46" s="33">
        <v>45205</v>
      </c>
      <c r="AY46" s="32">
        <f t="shared" si="15"/>
        <v>2</v>
      </c>
      <c r="AZ46" s="26">
        <f t="shared" si="16"/>
        <v>4</v>
      </c>
      <c r="BA46" s="26">
        <f t="shared" si="17"/>
        <v>0</v>
      </c>
      <c r="BB46" s="37">
        <f t="shared" si="18"/>
        <v>7</v>
      </c>
      <c r="BC46">
        <f t="shared" si="19"/>
        <v>0</v>
      </c>
      <c r="BD46">
        <f t="shared" si="20"/>
        <v>0</v>
      </c>
      <c r="BE46">
        <f t="shared" si="21"/>
        <v>0</v>
      </c>
      <c r="BF46">
        <f t="shared" si="22"/>
        <v>1</v>
      </c>
      <c r="BG46">
        <f t="shared" si="23"/>
        <v>0</v>
      </c>
      <c r="BH46">
        <f t="shared" si="24"/>
        <v>4</v>
      </c>
      <c r="BI46">
        <f t="shared" si="25"/>
        <v>0</v>
      </c>
      <c r="BJ46">
        <f t="shared" si="26"/>
        <v>2</v>
      </c>
      <c r="BL46">
        <f t="shared" si="27"/>
        <v>0</v>
      </c>
      <c r="BM46">
        <f t="shared" si="28"/>
        <v>1</v>
      </c>
      <c r="BN46">
        <f t="shared" si="29"/>
        <v>0</v>
      </c>
    </row>
    <row r="47" spans="1:66" x14ac:dyDescent="0.25">
      <c r="A47" s="29">
        <v>112</v>
      </c>
      <c r="B47" s="30" t="s">
        <v>742</v>
      </c>
      <c r="C47" s="30" t="s">
        <v>743</v>
      </c>
      <c r="D47" s="31" t="s">
        <v>375</v>
      </c>
      <c r="E47" s="31"/>
      <c r="F47" s="31" t="s">
        <v>376</v>
      </c>
      <c r="G47" s="31" t="s">
        <v>744</v>
      </c>
      <c r="H47" s="31" t="s">
        <v>728</v>
      </c>
      <c r="I47" s="31" t="s">
        <v>745</v>
      </c>
      <c r="J47" s="31" t="s">
        <v>730</v>
      </c>
      <c r="K47" s="32" t="s">
        <v>746</v>
      </c>
      <c r="L47" s="31" t="s">
        <v>135</v>
      </c>
      <c r="M47" s="31" t="s">
        <v>42</v>
      </c>
      <c r="N47" s="31" t="s">
        <v>43</v>
      </c>
      <c r="O47" s="32">
        <v>3</v>
      </c>
      <c r="P47" s="32">
        <v>3</v>
      </c>
      <c r="Q47" s="32">
        <v>1</v>
      </c>
      <c r="R47" s="31" t="s">
        <v>42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1</v>
      </c>
      <c r="Y47" s="32">
        <v>0</v>
      </c>
      <c r="Z47" s="32">
        <v>0</v>
      </c>
      <c r="AA47" s="31" t="s">
        <v>42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1</v>
      </c>
      <c r="AH47" s="32">
        <v>0</v>
      </c>
      <c r="AI47" s="32">
        <v>0</v>
      </c>
      <c r="AJ47" s="31" t="s">
        <v>50</v>
      </c>
      <c r="AK47" s="31"/>
      <c r="AL47" s="31"/>
      <c r="AM47" s="31"/>
      <c r="AN47" s="31"/>
      <c r="AO47" s="31"/>
      <c r="AP47" s="31"/>
      <c r="AQ47" s="31"/>
      <c r="AR47" s="31"/>
      <c r="AS47" s="31" t="s">
        <v>50</v>
      </c>
      <c r="AT47" s="31"/>
      <c r="AV47" s="31" t="s">
        <v>747</v>
      </c>
      <c r="AW47" s="31" t="s">
        <v>745</v>
      </c>
      <c r="AX47" s="33">
        <v>45205</v>
      </c>
      <c r="AY47" s="31">
        <f t="shared" si="15"/>
        <v>1</v>
      </c>
      <c r="AZ47" s="26">
        <f t="shared" si="16"/>
        <v>1</v>
      </c>
      <c r="BA47" s="26">
        <f t="shared" si="17"/>
        <v>0</v>
      </c>
      <c r="BB47" s="34">
        <f t="shared" si="18"/>
        <v>2</v>
      </c>
      <c r="BC47">
        <f t="shared" si="19"/>
        <v>0</v>
      </c>
      <c r="BD47">
        <f t="shared" si="20"/>
        <v>0</v>
      </c>
      <c r="BE47">
        <f t="shared" si="21"/>
        <v>0</v>
      </c>
      <c r="BF47">
        <f t="shared" si="22"/>
        <v>0</v>
      </c>
      <c r="BG47">
        <f t="shared" si="23"/>
        <v>0</v>
      </c>
      <c r="BH47">
        <f t="shared" si="24"/>
        <v>2</v>
      </c>
      <c r="BI47">
        <f t="shared" si="25"/>
        <v>0</v>
      </c>
      <c r="BJ47">
        <f t="shared" si="26"/>
        <v>0</v>
      </c>
      <c r="BL47">
        <f t="shared" si="27"/>
        <v>1</v>
      </c>
      <c r="BM47">
        <f t="shared" si="28"/>
        <v>0</v>
      </c>
      <c r="BN47">
        <f t="shared" si="29"/>
        <v>0</v>
      </c>
    </row>
    <row r="48" spans="1:66" x14ac:dyDescent="0.25">
      <c r="A48" s="29">
        <v>114</v>
      </c>
      <c r="B48" s="30" t="s">
        <v>748</v>
      </c>
      <c r="C48" s="30" t="s">
        <v>749</v>
      </c>
      <c r="D48" s="31" t="s">
        <v>375</v>
      </c>
      <c r="E48" s="31"/>
      <c r="F48" s="31" t="s">
        <v>376</v>
      </c>
      <c r="G48" s="31" t="s">
        <v>750</v>
      </c>
      <c r="H48" s="31" t="s">
        <v>728</v>
      </c>
      <c r="I48" s="31" t="s">
        <v>745</v>
      </c>
      <c r="J48" s="31" t="s">
        <v>730</v>
      </c>
      <c r="K48" s="32" t="s">
        <v>746</v>
      </c>
      <c r="L48" s="31" t="s">
        <v>135</v>
      </c>
      <c r="M48" s="31" t="s">
        <v>42</v>
      </c>
      <c r="N48" s="31" t="s">
        <v>43</v>
      </c>
      <c r="O48" s="32">
        <v>3</v>
      </c>
      <c r="P48" s="32">
        <v>3</v>
      </c>
      <c r="Q48" s="32">
        <v>1</v>
      </c>
      <c r="R48" s="31" t="s">
        <v>42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</v>
      </c>
      <c r="Y48" s="32">
        <v>0</v>
      </c>
      <c r="Z48" s="32">
        <v>0</v>
      </c>
      <c r="AA48" s="31" t="s">
        <v>42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1</v>
      </c>
      <c r="AH48" s="32">
        <v>0</v>
      </c>
      <c r="AI48" s="32">
        <v>0</v>
      </c>
      <c r="AJ48" s="31" t="s">
        <v>50</v>
      </c>
      <c r="AK48" s="31"/>
      <c r="AL48" s="31"/>
      <c r="AM48" s="31"/>
      <c r="AN48" s="31"/>
      <c r="AO48" s="31"/>
      <c r="AP48" s="31"/>
      <c r="AQ48" s="31"/>
      <c r="AR48" s="31"/>
      <c r="AS48" s="31" t="s">
        <v>50</v>
      </c>
      <c r="AT48" s="31"/>
      <c r="AV48" s="31" t="s">
        <v>751</v>
      </c>
      <c r="AW48" s="31" t="s">
        <v>745</v>
      </c>
      <c r="AX48" s="33">
        <v>45205</v>
      </c>
      <c r="AY48" s="31">
        <f t="shared" si="15"/>
        <v>1</v>
      </c>
      <c r="AZ48" s="26">
        <f t="shared" si="16"/>
        <v>1</v>
      </c>
      <c r="BA48" s="26">
        <f t="shared" si="17"/>
        <v>0</v>
      </c>
      <c r="BB48" s="34">
        <f t="shared" si="18"/>
        <v>2</v>
      </c>
      <c r="BC48">
        <f t="shared" si="19"/>
        <v>0</v>
      </c>
      <c r="BD48">
        <f t="shared" si="20"/>
        <v>0</v>
      </c>
      <c r="BE48">
        <f t="shared" si="21"/>
        <v>0</v>
      </c>
      <c r="BF48">
        <f t="shared" si="22"/>
        <v>0</v>
      </c>
      <c r="BG48">
        <f t="shared" si="23"/>
        <v>0</v>
      </c>
      <c r="BH48">
        <f t="shared" si="24"/>
        <v>2</v>
      </c>
      <c r="BI48">
        <f t="shared" si="25"/>
        <v>0</v>
      </c>
      <c r="BJ48">
        <f t="shared" si="26"/>
        <v>0</v>
      </c>
      <c r="BL48">
        <f t="shared" si="27"/>
        <v>1</v>
      </c>
      <c r="BM48">
        <f t="shared" si="28"/>
        <v>0</v>
      </c>
      <c r="BN48">
        <f t="shared" si="29"/>
        <v>0</v>
      </c>
    </row>
    <row r="49" spans="1:66" x14ac:dyDescent="0.25">
      <c r="A49" s="29">
        <v>116</v>
      </c>
      <c r="B49" s="30" t="s">
        <v>752</v>
      </c>
      <c r="C49" s="30" t="s">
        <v>753</v>
      </c>
      <c r="D49" s="31" t="s">
        <v>375</v>
      </c>
      <c r="E49" s="31"/>
      <c r="F49" s="31" t="s">
        <v>376</v>
      </c>
      <c r="G49" s="31" t="s">
        <v>754</v>
      </c>
      <c r="H49" s="31" t="s">
        <v>728</v>
      </c>
      <c r="I49" s="31" t="s">
        <v>745</v>
      </c>
      <c r="J49" s="31" t="s">
        <v>730</v>
      </c>
      <c r="K49" s="32" t="s">
        <v>746</v>
      </c>
      <c r="L49" s="31" t="s">
        <v>135</v>
      </c>
      <c r="M49" s="31" t="s">
        <v>42</v>
      </c>
      <c r="N49" s="31" t="s">
        <v>43</v>
      </c>
      <c r="O49" s="32">
        <v>5</v>
      </c>
      <c r="P49" s="32">
        <v>5</v>
      </c>
      <c r="Q49" s="32">
        <v>0</v>
      </c>
      <c r="R49" s="31" t="s">
        <v>42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3</v>
      </c>
      <c r="Y49" s="32">
        <v>0</v>
      </c>
      <c r="Z49" s="32">
        <v>0</v>
      </c>
      <c r="AA49" s="31" t="s">
        <v>42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2</v>
      </c>
      <c r="AH49" s="32">
        <v>0</v>
      </c>
      <c r="AI49" s="32">
        <v>0</v>
      </c>
      <c r="AJ49" s="31" t="s">
        <v>50</v>
      </c>
      <c r="AK49" s="31"/>
      <c r="AL49" s="31"/>
      <c r="AM49" s="31"/>
      <c r="AN49" s="31"/>
      <c r="AO49" s="31"/>
      <c r="AP49" s="31"/>
      <c r="AQ49" s="31"/>
      <c r="AR49" s="31"/>
      <c r="AS49" s="31" t="s">
        <v>50</v>
      </c>
      <c r="AT49" s="31"/>
      <c r="AV49" s="31" t="s">
        <v>755</v>
      </c>
      <c r="AW49" s="31" t="s">
        <v>745</v>
      </c>
      <c r="AX49" s="33">
        <v>45205</v>
      </c>
      <c r="AY49" s="31">
        <f t="shared" si="15"/>
        <v>3</v>
      </c>
      <c r="AZ49" s="26">
        <f t="shared" si="16"/>
        <v>2</v>
      </c>
      <c r="BA49" s="26">
        <f t="shared" si="17"/>
        <v>0</v>
      </c>
      <c r="BB49" s="34">
        <f t="shared" si="18"/>
        <v>5</v>
      </c>
      <c r="BC49">
        <f t="shared" si="19"/>
        <v>0</v>
      </c>
      <c r="BD49">
        <f t="shared" si="20"/>
        <v>0</v>
      </c>
      <c r="BE49">
        <f t="shared" si="21"/>
        <v>0</v>
      </c>
      <c r="BF49">
        <f t="shared" si="22"/>
        <v>0</v>
      </c>
      <c r="BG49">
        <f t="shared" si="23"/>
        <v>0</v>
      </c>
      <c r="BH49">
        <f t="shared" si="24"/>
        <v>5</v>
      </c>
      <c r="BI49">
        <f t="shared" si="25"/>
        <v>0</v>
      </c>
      <c r="BJ49">
        <f t="shared" si="26"/>
        <v>0</v>
      </c>
      <c r="BL49">
        <f t="shared" si="27"/>
        <v>0</v>
      </c>
      <c r="BM49">
        <f t="shared" si="28"/>
        <v>0</v>
      </c>
      <c r="BN49">
        <f t="shared" si="29"/>
        <v>1</v>
      </c>
    </row>
    <row r="50" spans="1:66" x14ac:dyDescent="0.25">
      <c r="A50" s="29">
        <v>118</v>
      </c>
      <c r="B50" s="30" t="s">
        <v>756</v>
      </c>
      <c r="C50" s="30" t="s">
        <v>757</v>
      </c>
      <c r="D50" s="31" t="s">
        <v>375</v>
      </c>
      <c r="E50" s="31"/>
      <c r="F50" s="31" t="s">
        <v>376</v>
      </c>
      <c r="G50" s="31" t="s">
        <v>758</v>
      </c>
      <c r="H50" s="31" t="s">
        <v>728</v>
      </c>
      <c r="I50" s="31" t="s">
        <v>745</v>
      </c>
      <c r="J50" s="31" t="s">
        <v>730</v>
      </c>
      <c r="K50" s="32" t="s">
        <v>746</v>
      </c>
      <c r="L50" s="31" t="s">
        <v>142</v>
      </c>
      <c r="M50" s="31" t="s">
        <v>42</v>
      </c>
      <c r="N50" s="31" t="s">
        <v>43</v>
      </c>
      <c r="O50" s="32">
        <v>5</v>
      </c>
      <c r="P50" s="32">
        <v>5</v>
      </c>
      <c r="Q50" s="32">
        <v>0</v>
      </c>
      <c r="R50" s="31" t="s">
        <v>42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3</v>
      </c>
      <c r="Y50" s="32">
        <v>0</v>
      </c>
      <c r="Z50" s="32">
        <v>0</v>
      </c>
      <c r="AA50" s="31" t="s">
        <v>42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2</v>
      </c>
      <c r="AH50" s="32">
        <v>0</v>
      </c>
      <c r="AI50" s="32">
        <v>0</v>
      </c>
      <c r="AJ50" s="31" t="s">
        <v>50</v>
      </c>
      <c r="AK50" s="31"/>
      <c r="AL50" s="31"/>
      <c r="AM50" s="31"/>
      <c r="AN50" s="31"/>
      <c r="AO50" s="31"/>
      <c r="AP50" s="31"/>
      <c r="AQ50" s="31"/>
      <c r="AR50" s="31"/>
      <c r="AS50" s="31" t="s">
        <v>50</v>
      </c>
      <c r="AT50" s="31"/>
      <c r="AV50" s="31" t="s">
        <v>759</v>
      </c>
      <c r="AW50" s="31" t="s">
        <v>745</v>
      </c>
      <c r="AX50" s="33">
        <v>45205</v>
      </c>
      <c r="AY50" s="31">
        <f t="shared" si="15"/>
        <v>3</v>
      </c>
      <c r="AZ50" s="26">
        <f t="shared" si="16"/>
        <v>2</v>
      </c>
      <c r="BA50" s="26">
        <f t="shared" si="17"/>
        <v>0</v>
      </c>
      <c r="BB50" s="34">
        <f t="shared" si="18"/>
        <v>5</v>
      </c>
      <c r="BC50">
        <f t="shared" si="19"/>
        <v>0</v>
      </c>
      <c r="BD50">
        <f t="shared" si="20"/>
        <v>0</v>
      </c>
      <c r="BE50">
        <f t="shared" si="21"/>
        <v>0</v>
      </c>
      <c r="BF50">
        <f t="shared" si="22"/>
        <v>0</v>
      </c>
      <c r="BG50">
        <f t="shared" si="23"/>
        <v>0</v>
      </c>
      <c r="BH50">
        <f t="shared" si="24"/>
        <v>5</v>
      </c>
      <c r="BI50">
        <f t="shared" si="25"/>
        <v>0</v>
      </c>
      <c r="BJ50">
        <f t="shared" si="26"/>
        <v>0</v>
      </c>
      <c r="BL50">
        <f t="shared" si="27"/>
        <v>0</v>
      </c>
      <c r="BM50">
        <f t="shared" si="28"/>
        <v>0</v>
      </c>
      <c r="BN50">
        <f t="shared" si="29"/>
        <v>1</v>
      </c>
    </row>
    <row r="51" spans="1:66" x14ac:dyDescent="0.25">
      <c r="A51" s="29">
        <v>119</v>
      </c>
      <c r="B51" s="30" t="s">
        <v>760</v>
      </c>
      <c r="C51" s="30" t="s">
        <v>761</v>
      </c>
      <c r="D51" s="31" t="s">
        <v>375</v>
      </c>
      <c r="E51" s="31"/>
      <c r="F51" s="31" t="s">
        <v>376</v>
      </c>
      <c r="G51" s="31" t="s">
        <v>762</v>
      </c>
      <c r="H51" s="31" t="s">
        <v>728</v>
      </c>
      <c r="I51" s="31" t="s">
        <v>745</v>
      </c>
      <c r="J51" s="31" t="s">
        <v>730</v>
      </c>
      <c r="K51" s="32" t="s">
        <v>746</v>
      </c>
      <c r="L51" s="31" t="s">
        <v>135</v>
      </c>
      <c r="M51" s="31" t="s">
        <v>42</v>
      </c>
      <c r="N51" s="31" t="s">
        <v>43</v>
      </c>
      <c r="O51" s="32">
        <v>5</v>
      </c>
      <c r="P51" s="32">
        <v>5</v>
      </c>
      <c r="Q51" s="32">
        <v>0</v>
      </c>
      <c r="R51" s="31" t="s">
        <v>42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3</v>
      </c>
      <c r="Y51" s="32">
        <v>0</v>
      </c>
      <c r="Z51" s="32">
        <v>0</v>
      </c>
      <c r="AA51" s="31" t="s">
        <v>42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2</v>
      </c>
      <c r="AH51" s="32">
        <v>0</v>
      </c>
      <c r="AI51" s="32">
        <v>0</v>
      </c>
      <c r="AJ51" s="31" t="s">
        <v>50</v>
      </c>
      <c r="AK51" s="31"/>
      <c r="AL51" s="31"/>
      <c r="AM51" s="31"/>
      <c r="AN51" s="31"/>
      <c r="AO51" s="31"/>
      <c r="AP51" s="31"/>
      <c r="AQ51" s="31"/>
      <c r="AR51" s="31"/>
      <c r="AS51" s="31" t="s">
        <v>50</v>
      </c>
      <c r="AT51" s="31"/>
      <c r="AV51" s="31" t="s">
        <v>763</v>
      </c>
      <c r="AW51" s="31" t="s">
        <v>745</v>
      </c>
      <c r="AX51" s="33">
        <v>45205</v>
      </c>
      <c r="AY51" s="31">
        <f t="shared" si="15"/>
        <v>3</v>
      </c>
      <c r="AZ51" s="26">
        <f t="shared" si="16"/>
        <v>2</v>
      </c>
      <c r="BA51" s="26">
        <f t="shared" si="17"/>
        <v>0</v>
      </c>
      <c r="BB51" s="34">
        <f t="shared" si="18"/>
        <v>5</v>
      </c>
      <c r="BC51">
        <f t="shared" si="19"/>
        <v>0</v>
      </c>
      <c r="BD51">
        <f t="shared" si="20"/>
        <v>0</v>
      </c>
      <c r="BE51">
        <f t="shared" si="21"/>
        <v>0</v>
      </c>
      <c r="BF51">
        <f t="shared" si="22"/>
        <v>0</v>
      </c>
      <c r="BG51">
        <f t="shared" si="23"/>
        <v>0</v>
      </c>
      <c r="BH51">
        <f t="shared" si="24"/>
        <v>5</v>
      </c>
      <c r="BI51">
        <f t="shared" si="25"/>
        <v>0</v>
      </c>
      <c r="BJ51">
        <f t="shared" si="26"/>
        <v>0</v>
      </c>
      <c r="BL51">
        <f t="shared" si="27"/>
        <v>0</v>
      </c>
      <c r="BM51">
        <f t="shared" si="28"/>
        <v>0</v>
      </c>
      <c r="BN51">
        <f t="shared" si="29"/>
        <v>1</v>
      </c>
    </row>
    <row r="52" spans="1:66" x14ac:dyDescent="0.25">
      <c r="A52" s="29">
        <v>121</v>
      </c>
      <c r="B52" s="30" t="s">
        <v>764</v>
      </c>
      <c r="C52" s="30" t="s">
        <v>765</v>
      </c>
      <c r="D52" s="31" t="s">
        <v>375</v>
      </c>
      <c r="E52" s="31"/>
      <c r="F52" s="31" t="s">
        <v>376</v>
      </c>
      <c r="G52" s="31" t="s">
        <v>766</v>
      </c>
      <c r="H52" s="31" t="s">
        <v>767</v>
      </c>
      <c r="I52" s="31" t="s">
        <v>768</v>
      </c>
      <c r="J52" s="31" t="s">
        <v>769</v>
      </c>
      <c r="K52" s="31" t="s">
        <v>770</v>
      </c>
      <c r="L52" s="31" t="s">
        <v>145</v>
      </c>
      <c r="M52" s="31" t="s">
        <v>42</v>
      </c>
      <c r="N52" s="31" t="s">
        <v>43</v>
      </c>
      <c r="O52" s="32">
        <v>3</v>
      </c>
      <c r="P52" s="32">
        <v>3</v>
      </c>
      <c r="Q52" s="32">
        <v>0</v>
      </c>
      <c r="R52" s="31" t="s">
        <v>42</v>
      </c>
      <c r="S52" s="32">
        <v>1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0</v>
      </c>
      <c r="Z52" s="32">
        <v>0</v>
      </c>
      <c r="AA52" s="31" t="s">
        <v>42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1</v>
      </c>
      <c r="AH52" s="32">
        <v>0</v>
      </c>
      <c r="AI52" s="32">
        <v>0</v>
      </c>
      <c r="AJ52" s="31" t="s">
        <v>50</v>
      </c>
      <c r="AK52" s="31"/>
      <c r="AL52" s="31"/>
      <c r="AM52" s="31"/>
      <c r="AN52" s="31"/>
      <c r="AO52" s="31"/>
      <c r="AP52" s="31"/>
      <c r="AQ52" s="31"/>
      <c r="AR52" s="31"/>
      <c r="AS52" s="31" t="s">
        <v>50</v>
      </c>
      <c r="AT52" s="31"/>
      <c r="AV52" s="31" t="s">
        <v>771</v>
      </c>
      <c r="AW52" s="31" t="s">
        <v>771</v>
      </c>
      <c r="AX52" s="33">
        <v>45209</v>
      </c>
      <c r="AY52" s="31">
        <f t="shared" si="15"/>
        <v>2</v>
      </c>
      <c r="AZ52" s="26">
        <f t="shared" si="16"/>
        <v>1</v>
      </c>
      <c r="BA52" s="26">
        <f t="shared" si="17"/>
        <v>0</v>
      </c>
      <c r="BB52" s="34">
        <f t="shared" si="18"/>
        <v>3</v>
      </c>
      <c r="BC52">
        <f t="shared" si="19"/>
        <v>1</v>
      </c>
      <c r="BD52">
        <f t="shared" si="20"/>
        <v>0</v>
      </c>
      <c r="BE52">
        <f t="shared" si="21"/>
        <v>0</v>
      </c>
      <c r="BF52">
        <f t="shared" si="22"/>
        <v>0</v>
      </c>
      <c r="BG52">
        <f t="shared" si="23"/>
        <v>0</v>
      </c>
      <c r="BH52">
        <f t="shared" si="24"/>
        <v>2</v>
      </c>
      <c r="BI52">
        <f t="shared" si="25"/>
        <v>0</v>
      </c>
      <c r="BJ52">
        <f t="shared" si="26"/>
        <v>0</v>
      </c>
      <c r="BL52">
        <f t="shared" si="27"/>
        <v>0</v>
      </c>
      <c r="BM52">
        <f t="shared" si="28"/>
        <v>0</v>
      </c>
      <c r="BN52">
        <f t="shared" si="29"/>
        <v>1</v>
      </c>
    </row>
    <row r="53" spans="1:66" x14ac:dyDescent="0.25">
      <c r="A53" s="29">
        <v>122</v>
      </c>
      <c r="B53" s="30" t="s">
        <v>772</v>
      </c>
      <c r="C53" s="30" t="s">
        <v>773</v>
      </c>
      <c r="D53" s="31" t="s">
        <v>375</v>
      </c>
      <c r="E53" s="31"/>
      <c r="F53" s="31" t="s">
        <v>376</v>
      </c>
      <c r="G53" s="31" t="s">
        <v>774</v>
      </c>
      <c r="H53" s="31" t="s">
        <v>775</v>
      </c>
      <c r="I53" s="31" t="s">
        <v>776</v>
      </c>
      <c r="J53" s="31" t="s">
        <v>777</v>
      </c>
      <c r="K53" s="32" t="s">
        <v>778</v>
      </c>
      <c r="L53" s="31" t="s">
        <v>779</v>
      </c>
      <c r="M53" s="31" t="s">
        <v>42</v>
      </c>
      <c r="N53" s="31" t="s">
        <v>43</v>
      </c>
      <c r="O53" s="32">
        <v>16</v>
      </c>
      <c r="P53" s="32">
        <v>16</v>
      </c>
      <c r="Q53" s="32">
        <v>0</v>
      </c>
      <c r="R53" s="31" t="s">
        <v>42</v>
      </c>
      <c r="S53" s="35"/>
      <c r="T53" s="35"/>
      <c r="U53" s="35"/>
      <c r="V53" s="32">
        <v>2</v>
      </c>
      <c r="W53" s="35"/>
      <c r="X53" s="32">
        <v>3</v>
      </c>
      <c r="Y53" s="35"/>
      <c r="Z53" s="35"/>
      <c r="AA53" s="31" t="s">
        <v>42</v>
      </c>
      <c r="AB53" s="32">
        <v>1</v>
      </c>
      <c r="AC53" s="31"/>
      <c r="AD53" s="32">
        <v>1</v>
      </c>
      <c r="AE53" s="32">
        <v>1</v>
      </c>
      <c r="AF53" s="31"/>
      <c r="AG53" s="32">
        <v>8</v>
      </c>
      <c r="AH53" s="31"/>
      <c r="AI53" s="31"/>
      <c r="AJ53" s="31" t="s">
        <v>50</v>
      </c>
      <c r="AK53" s="31"/>
      <c r="AL53" s="31"/>
      <c r="AM53" s="31"/>
      <c r="AN53" s="31"/>
      <c r="AO53" s="31"/>
      <c r="AP53" s="31"/>
      <c r="AQ53" s="31"/>
      <c r="AR53" s="31"/>
      <c r="AS53" s="31" t="s">
        <v>50</v>
      </c>
      <c r="AT53" s="31"/>
      <c r="AV53" s="31" t="s">
        <v>776</v>
      </c>
      <c r="AW53" s="31" t="s">
        <v>776</v>
      </c>
      <c r="AX53" s="33">
        <v>45209</v>
      </c>
      <c r="AY53" s="31">
        <f t="shared" si="15"/>
        <v>5</v>
      </c>
      <c r="AZ53" s="26">
        <f t="shared" si="16"/>
        <v>11</v>
      </c>
      <c r="BA53" s="26">
        <f t="shared" si="17"/>
        <v>0</v>
      </c>
      <c r="BB53" s="34">
        <f t="shared" si="18"/>
        <v>16</v>
      </c>
      <c r="BC53">
        <f t="shared" si="19"/>
        <v>1</v>
      </c>
      <c r="BD53">
        <f t="shared" si="20"/>
        <v>0</v>
      </c>
      <c r="BE53">
        <f t="shared" si="21"/>
        <v>1</v>
      </c>
      <c r="BF53">
        <f t="shared" si="22"/>
        <v>3</v>
      </c>
      <c r="BG53">
        <f t="shared" si="23"/>
        <v>0</v>
      </c>
      <c r="BH53">
        <f t="shared" si="24"/>
        <v>11</v>
      </c>
      <c r="BI53">
        <f t="shared" si="25"/>
        <v>0</v>
      </c>
      <c r="BJ53">
        <f t="shared" si="26"/>
        <v>0</v>
      </c>
      <c r="BL53">
        <f t="shared" si="27"/>
        <v>0</v>
      </c>
      <c r="BM53">
        <f t="shared" si="28"/>
        <v>1</v>
      </c>
      <c r="BN53">
        <f t="shared" si="29"/>
        <v>0</v>
      </c>
    </row>
    <row r="54" spans="1:66" x14ac:dyDescent="0.25">
      <c r="A54" s="29">
        <v>126</v>
      </c>
      <c r="B54" s="30" t="s">
        <v>780</v>
      </c>
      <c r="C54" s="30" t="s">
        <v>781</v>
      </c>
      <c r="D54" s="31" t="s">
        <v>375</v>
      </c>
      <c r="E54" s="31"/>
      <c r="F54" s="31" t="s">
        <v>376</v>
      </c>
      <c r="G54" s="31" t="s">
        <v>782</v>
      </c>
      <c r="H54" s="31" t="s">
        <v>783</v>
      </c>
      <c r="I54" s="31" t="s">
        <v>784</v>
      </c>
      <c r="J54" s="31" t="s">
        <v>785</v>
      </c>
      <c r="K54" s="31" t="s">
        <v>786</v>
      </c>
      <c r="L54" s="31" t="s">
        <v>332</v>
      </c>
      <c r="M54" s="31" t="s">
        <v>42</v>
      </c>
      <c r="N54" s="31" t="s">
        <v>43</v>
      </c>
      <c r="O54" s="32">
        <v>13</v>
      </c>
      <c r="P54" s="32">
        <v>1</v>
      </c>
      <c r="Q54" s="32">
        <v>0</v>
      </c>
      <c r="R54" s="31" t="s">
        <v>50</v>
      </c>
      <c r="S54" s="35"/>
      <c r="T54" s="35"/>
      <c r="U54" s="35"/>
      <c r="V54" s="35"/>
      <c r="W54" s="35"/>
      <c r="X54" s="35"/>
      <c r="Y54" s="35"/>
      <c r="Z54" s="35"/>
      <c r="AA54" s="31" t="s">
        <v>42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1</v>
      </c>
      <c r="AH54" s="32">
        <v>0</v>
      </c>
      <c r="AI54" s="32">
        <v>0</v>
      </c>
      <c r="AJ54" s="31" t="s">
        <v>50</v>
      </c>
      <c r="AK54" s="31"/>
      <c r="AL54" s="31"/>
      <c r="AM54" s="31"/>
      <c r="AN54" s="31"/>
      <c r="AO54" s="31"/>
      <c r="AP54" s="31"/>
      <c r="AQ54" s="31"/>
      <c r="AR54" s="31"/>
      <c r="AS54" s="31" t="s">
        <v>50</v>
      </c>
      <c r="AT54" s="31"/>
      <c r="AV54" s="31" t="s">
        <v>787</v>
      </c>
      <c r="AW54" s="31" t="s">
        <v>788</v>
      </c>
      <c r="AX54" s="33">
        <v>45210</v>
      </c>
      <c r="AY54" s="31">
        <f t="shared" si="15"/>
        <v>0</v>
      </c>
      <c r="AZ54" s="26">
        <f t="shared" si="16"/>
        <v>1</v>
      </c>
      <c r="BA54" s="26">
        <f t="shared" si="17"/>
        <v>0</v>
      </c>
      <c r="BB54" s="34">
        <f t="shared" si="18"/>
        <v>1</v>
      </c>
      <c r="BC54">
        <f t="shared" si="19"/>
        <v>0</v>
      </c>
      <c r="BD54">
        <f t="shared" si="20"/>
        <v>0</v>
      </c>
      <c r="BE54">
        <f t="shared" si="21"/>
        <v>0</v>
      </c>
      <c r="BF54">
        <f t="shared" si="22"/>
        <v>0</v>
      </c>
      <c r="BG54">
        <f t="shared" si="23"/>
        <v>0</v>
      </c>
      <c r="BH54">
        <f t="shared" si="24"/>
        <v>1</v>
      </c>
      <c r="BI54">
        <f t="shared" si="25"/>
        <v>0</v>
      </c>
      <c r="BJ54">
        <f t="shared" si="26"/>
        <v>0</v>
      </c>
      <c r="BL54">
        <f t="shared" si="27"/>
        <v>0</v>
      </c>
      <c r="BM54">
        <f t="shared" si="28"/>
        <v>1</v>
      </c>
      <c r="BN54">
        <f t="shared" si="29"/>
        <v>0</v>
      </c>
    </row>
    <row r="55" spans="1:66" x14ac:dyDescent="0.25">
      <c r="A55" s="29">
        <v>130</v>
      </c>
      <c r="B55" s="30" t="s">
        <v>789</v>
      </c>
      <c r="C55" s="30" t="s">
        <v>790</v>
      </c>
      <c r="D55" s="31" t="s">
        <v>375</v>
      </c>
      <c r="E55" s="31"/>
      <c r="F55" s="31" t="s">
        <v>376</v>
      </c>
      <c r="G55" s="31" t="s">
        <v>791</v>
      </c>
      <c r="H55" s="31" t="s">
        <v>792</v>
      </c>
      <c r="I55" s="31" t="s">
        <v>793</v>
      </c>
      <c r="J55" s="31" t="s">
        <v>794</v>
      </c>
      <c r="K55" s="31" t="s">
        <v>795</v>
      </c>
      <c r="L55" s="31" t="s">
        <v>796</v>
      </c>
      <c r="M55" s="31" t="s">
        <v>42</v>
      </c>
      <c r="N55" s="31" t="s">
        <v>43</v>
      </c>
      <c r="O55" s="32">
        <v>14</v>
      </c>
      <c r="P55" s="32">
        <v>13</v>
      </c>
      <c r="Q55" s="32">
        <v>5</v>
      </c>
      <c r="R55" s="31" t="s">
        <v>42</v>
      </c>
      <c r="S55" s="35"/>
      <c r="T55" s="35"/>
      <c r="U55" s="35"/>
      <c r="V55" s="35"/>
      <c r="W55" s="35"/>
      <c r="X55" s="32">
        <v>1</v>
      </c>
      <c r="Y55" s="35"/>
      <c r="Z55" s="35"/>
      <c r="AA55" s="31" t="s">
        <v>42</v>
      </c>
      <c r="AB55" s="31"/>
      <c r="AC55" s="31"/>
      <c r="AD55" s="31"/>
      <c r="AE55" s="31"/>
      <c r="AF55" s="31"/>
      <c r="AG55" s="32">
        <v>7</v>
      </c>
      <c r="AH55" s="31"/>
      <c r="AI55" s="31"/>
      <c r="AJ55" s="31" t="s">
        <v>50</v>
      </c>
      <c r="AK55" s="31"/>
      <c r="AL55" s="31"/>
      <c r="AM55" s="31"/>
      <c r="AN55" s="31"/>
      <c r="AO55" s="31"/>
      <c r="AP55" s="31"/>
      <c r="AQ55" s="31"/>
      <c r="AR55" s="31"/>
      <c r="AS55" s="31" t="s">
        <v>50</v>
      </c>
      <c r="AT55" s="31"/>
      <c r="AV55" s="31" t="s">
        <v>797</v>
      </c>
      <c r="AW55" s="31" t="s">
        <v>793</v>
      </c>
      <c r="AX55" s="33">
        <v>45211</v>
      </c>
      <c r="AY55" s="31">
        <f t="shared" si="15"/>
        <v>1</v>
      </c>
      <c r="AZ55" s="26">
        <f t="shared" si="16"/>
        <v>7</v>
      </c>
      <c r="BA55" s="26">
        <f t="shared" si="17"/>
        <v>0</v>
      </c>
      <c r="BB55" s="34">
        <f t="shared" si="18"/>
        <v>8</v>
      </c>
      <c r="BC55">
        <f t="shared" si="19"/>
        <v>0</v>
      </c>
      <c r="BD55">
        <f t="shared" si="20"/>
        <v>0</v>
      </c>
      <c r="BE55">
        <f t="shared" si="21"/>
        <v>0</v>
      </c>
      <c r="BF55">
        <f t="shared" si="22"/>
        <v>0</v>
      </c>
      <c r="BG55">
        <f t="shared" si="23"/>
        <v>0</v>
      </c>
      <c r="BH55">
        <f t="shared" si="24"/>
        <v>8</v>
      </c>
      <c r="BI55">
        <f t="shared" si="25"/>
        <v>0</v>
      </c>
      <c r="BJ55">
        <f t="shared" si="26"/>
        <v>0</v>
      </c>
      <c r="BL55">
        <f t="shared" si="27"/>
        <v>0</v>
      </c>
      <c r="BM55">
        <f t="shared" si="28"/>
        <v>1</v>
      </c>
      <c r="BN55">
        <f t="shared" si="29"/>
        <v>0</v>
      </c>
    </row>
    <row r="56" spans="1:66" x14ac:dyDescent="0.25">
      <c r="A56" s="29">
        <v>134</v>
      </c>
      <c r="B56" s="30" t="s">
        <v>798</v>
      </c>
      <c r="C56" s="30" t="s">
        <v>799</v>
      </c>
      <c r="D56" s="31" t="s">
        <v>375</v>
      </c>
      <c r="E56" s="31"/>
      <c r="F56" s="31" t="s">
        <v>376</v>
      </c>
      <c r="G56" s="31" t="s">
        <v>800</v>
      </c>
      <c r="H56" s="31" t="s">
        <v>801</v>
      </c>
      <c r="I56" s="31" t="s">
        <v>802</v>
      </c>
      <c r="J56" s="31" t="s">
        <v>803</v>
      </c>
      <c r="K56" s="31" t="s">
        <v>804</v>
      </c>
      <c r="L56" s="31" t="s">
        <v>805</v>
      </c>
      <c r="M56" s="31" t="s">
        <v>42</v>
      </c>
      <c r="N56" s="31" t="s">
        <v>43</v>
      </c>
      <c r="O56" s="32">
        <v>17</v>
      </c>
      <c r="P56" s="32">
        <v>7</v>
      </c>
      <c r="Q56" s="32">
        <v>0</v>
      </c>
      <c r="R56" s="31" t="s">
        <v>42</v>
      </c>
      <c r="S56" s="32">
        <v>0</v>
      </c>
      <c r="T56" s="32">
        <v>0</v>
      </c>
      <c r="U56" s="32">
        <v>0</v>
      </c>
      <c r="V56" s="32">
        <v>1</v>
      </c>
      <c r="W56" s="32">
        <v>0</v>
      </c>
      <c r="X56" s="32">
        <v>1</v>
      </c>
      <c r="Y56" s="32">
        <v>0</v>
      </c>
      <c r="Z56" s="32">
        <v>0</v>
      </c>
      <c r="AA56" s="31" t="s">
        <v>42</v>
      </c>
      <c r="AB56" s="32">
        <v>1</v>
      </c>
      <c r="AC56" s="32">
        <v>0</v>
      </c>
      <c r="AD56" s="32">
        <v>0</v>
      </c>
      <c r="AE56" s="32">
        <v>0</v>
      </c>
      <c r="AF56" s="32">
        <v>0</v>
      </c>
      <c r="AG56" s="32">
        <v>4</v>
      </c>
      <c r="AH56" s="32">
        <v>0</v>
      </c>
      <c r="AI56" s="32">
        <v>0</v>
      </c>
      <c r="AJ56" s="31" t="s">
        <v>50</v>
      </c>
      <c r="AK56" s="31"/>
      <c r="AL56" s="31"/>
      <c r="AM56" s="31"/>
      <c r="AN56" s="31"/>
      <c r="AO56" s="31"/>
      <c r="AP56" s="31"/>
      <c r="AQ56" s="31"/>
      <c r="AR56" s="31"/>
      <c r="AS56" s="31" t="s">
        <v>50</v>
      </c>
      <c r="AT56" s="31"/>
      <c r="AV56" s="31" t="s">
        <v>806</v>
      </c>
      <c r="AW56" s="31" t="s">
        <v>807</v>
      </c>
      <c r="AX56" s="33">
        <v>45211</v>
      </c>
      <c r="AY56" s="31">
        <f t="shared" si="15"/>
        <v>2</v>
      </c>
      <c r="AZ56" s="26">
        <f t="shared" si="16"/>
        <v>5</v>
      </c>
      <c r="BA56" s="26">
        <f t="shared" si="17"/>
        <v>0</v>
      </c>
      <c r="BB56" s="34">
        <f t="shared" si="18"/>
        <v>7</v>
      </c>
      <c r="BC56">
        <f t="shared" si="19"/>
        <v>1</v>
      </c>
      <c r="BD56">
        <f t="shared" si="20"/>
        <v>0</v>
      </c>
      <c r="BE56">
        <f t="shared" si="21"/>
        <v>0</v>
      </c>
      <c r="BF56">
        <f t="shared" si="22"/>
        <v>1</v>
      </c>
      <c r="BG56">
        <f t="shared" si="23"/>
        <v>0</v>
      </c>
      <c r="BH56">
        <f t="shared" si="24"/>
        <v>5</v>
      </c>
      <c r="BI56">
        <f t="shared" si="25"/>
        <v>0</v>
      </c>
      <c r="BJ56">
        <f t="shared" si="26"/>
        <v>0</v>
      </c>
      <c r="BL56">
        <f t="shared" si="27"/>
        <v>0</v>
      </c>
      <c r="BM56">
        <f t="shared" si="28"/>
        <v>1</v>
      </c>
      <c r="BN56">
        <f t="shared" si="29"/>
        <v>0</v>
      </c>
    </row>
    <row r="57" spans="1:66" x14ac:dyDescent="0.25">
      <c r="A57" s="29">
        <v>135</v>
      </c>
      <c r="B57" s="30" t="s">
        <v>808</v>
      </c>
      <c r="C57" s="30" t="s">
        <v>809</v>
      </c>
      <c r="D57" s="31" t="s">
        <v>375</v>
      </c>
      <c r="E57" s="31"/>
      <c r="F57" s="31" t="s">
        <v>376</v>
      </c>
      <c r="G57" s="31" t="s">
        <v>810</v>
      </c>
      <c r="H57" s="31" t="s">
        <v>811</v>
      </c>
      <c r="I57" s="31" t="s">
        <v>812</v>
      </c>
      <c r="J57" s="31" t="s">
        <v>813</v>
      </c>
      <c r="K57" s="31" t="s">
        <v>814</v>
      </c>
      <c r="L57" s="31" t="s">
        <v>815</v>
      </c>
      <c r="M57" s="31" t="s">
        <v>42</v>
      </c>
      <c r="N57" s="31" t="s">
        <v>43</v>
      </c>
      <c r="O57" s="32">
        <v>9</v>
      </c>
      <c r="P57" s="32">
        <v>8</v>
      </c>
      <c r="Q57" s="32">
        <v>1</v>
      </c>
      <c r="R57" s="31" t="s">
        <v>42</v>
      </c>
      <c r="S57" s="32">
        <v>1</v>
      </c>
      <c r="T57" s="32">
        <v>0</v>
      </c>
      <c r="U57" s="32">
        <v>0</v>
      </c>
      <c r="V57" s="32">
        <v>1</v>
      </c>
      <c r="W57" s="32">
        <v>0</v>
      </c>
      <c r="X57" s="32">
        <v>0</v>
      </c>
      <c r="Y57" s="32">
        <v>0</v>
      </c>
      <c r="Z57" s="32">
        <v>0</v>
      </c>
      <c r="AA57" s="31" t="s">
        <v>42</v>
      </c>
      <c r="AB57" s="32">
        <v>1</v>
      </c>
      <c r="AC57" s="32">
        <v>0</v>
      </c>
      <c r="AD57" s="32">
        <v>1</v>
      </c>
      <c r="AE57" s="32">
        <v>3</v>
      </c>
      <c r="AF57" s="32">
        <v>0</v>
      </c>
      <c r="AG57" s="32">
        <v>0</v>
      </c>
      <c r="AH57" s="32">
        <v>0</v>
      </c>
      <c r="AI57" s="32">
        <v>0</v>
      </c>
      <c r="AJ57" s="31" t="s">
        <v>50</v>
      </c>
      <c r="AK57" s="31"/>
      <c r="AL57" s="31"/>
      <c r="AM57" s="31"/>
      <c r="AN57" s="31"/>
      <c r="AO57" s="31"/>
      <c r="AP57" s="31"/>
      <c r="AQ57" s="31"/>
      <c r="AR57" s="31"/>
      <c r="AS57" s="31" t="s">
        <v>50</v>
      </c>
      <c r="AT57" s="31"/>
      <c r="AV57" s="31" t="s">
        <v>812</v>
      </c>
      <c r="AW57" s="31" t="s">
        <v>812</v>
      </c>
      <c r="AX57" s="33">
        <v>45211</v>
      </c>
      <c r="AY57" s="31">
        <f t="shared" si="15"/>
        <v>2</v>
      </c>
      <c r="AZ57" s="26">
        <f t="shared" si="16"/>
        <v>5</v>
      </c>
      <c r="BA57" s="26">
        <f t="shared" si="17"/>
        <v>0</v>
      </c>
      <c r="BB57" s="34">
        <f t="shared" si="18"/>
        <v>7</v>
      </c>
      <c r="BC57">
        <f t="shared" si="19"/>
        <v>2</v>
      </c>
      <c r="BD57">
        <f t="shared" si="20"/>
        <v>0</v>
      </c>
      <c r="BE57">
        <f t="shared" si="21"/>
        <v>1</v>
      </c>
      <c r="BF57">
        <f t="shared" si="22"/>
        <v>4</v>
      </c>
      <c r="BG57">
        <f t="shared" si="23"/>
        <v>0</v>
      </c>
      <c r="BH57">
        <f t="shared" si="24"/>
        <v>0</v>
      </c>
      <c r="BI57">
        <f t="shared" si="25"/>
        <v>0</v>
      </c>
      <c r="BJ57">
        <f t="shared" si="26"/>
        <v>0</v>
      </c>
      <c r="BL57">
        <f t="shared" si="27"/>
        <v>0</v>
      </c>
      <c r="BM57">
        <f t="shared" si="28"/>
        <v>1</v>
      </c>
      <c r="BN57">
        <f t="shared" si="29"/>
        <v>0</v>
      </c>
    </row>
    <row r="58" spans="1:66" x14ac:dyDescent="0.25">
      <c r="A58" s="29">
        <v>137</v>
      </c>
      <c r="B58" s="30" t="s">
        <v>816</v>
      </c>
      <c r="C58" s="30" t="s">
        <v>817</v>
      </c>
      <c r="D58" s="31" t="s">
        <v>375</v>
      </c>
      <c r="E58" s="31"/>
      <c r="F58" s="31" t="s">
        <v>376</v>
      </c>
      <c r="G58" s="31" t="s">
        <v>818</v>
      </c>
      <c r="H58" s="31" t="s">
        <v>819</v>
      </c>
      <c r="I58" s="31" t="s">
        <v>820</v>
      </c>
      <c r="J58" s="31" t="s">
        <v>821</v>
      </c>
      <c r="K58" s="31" t="s">
        <v>822</v>
      </c>
      <c r="L58" s="31" t="s">
        <v>823</v>
      </c>
      <c r="M58" s="31" t="s">
        <v>42</v>
      </c>
      <c r="N58" s="31" t="s">
        <v>43</v>
      </c>
      <c r="O58" s="32">
        <v>18</v>
      </c>
      <c r="P58" s="32">
        <v>9</v>
      </c>
      <c r="Q58" s="32">
        <v>1</v>
      </c>
      <c r="R58" s="31" t="s">
        <v>42</v>
      </c>
      <c r="S58" s="32">
        <v>0</v>
      </c>
      <c r="T58" s="32">
        <v>0</v>
      </c>
      <c r="U58" s="32">
        <v>0</v>
      </c>
      <c r="V58" s="32">
        <v>1</v>
      </c>
      <c r="W58" s="32">
        <v>0</v>
      </c>
      <c r="X58" s="32">
        <v>0</v>
      </c>
      <c r="Y58" s="32">
        <v>0</v>
      </c>
      <c r="Z58" s="32">
        <v>0</v>
      </c>
      <c r="AA58" s="31" t="s">
        <v>42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7</v>
      </c>
      <c r="AH58" s="32">
        <v>0</v>
      </c>
      <c r="AI58" s="32">
        <v>0</v>
      </c>
      <c r="AJ58" s="31" t="s">
        <v>50</v>
      </c>
      <c r="AK58" s="31"/>
      <c r="AL58" s="31"/>
      <c r="AM58" s="31"/>
      <c r="AN58" s="31"/>
      <c r="AO58" s="31"/>
      <c r="AP58" s="31"/>
      <c r="AQ58" s="31"/>
      <c r="AR58" s="31"/>
      <c r="AS58" s="31" t="s">
        <v>50</v>
      </c>
      <c r="AT58" s="31"/>
      <c r="AV58" s="31" t="s">
        <v>824</v>
      </c>
      <c r="AW58" s="31" t="s">
        <v>825</v>
      </c>
      <c r="AX58" s="33">
        <v>45212</v>
      </c>
      <c r="AY58" s="31">
        <f t="shared" si="15"/>
        <v>1</v>
      </c>
      <c r="AZ58" s="26">
        <f t="shared" si="16"/>
        <v>7</v>
      </c>
      <c r="BA58" s="26">
        <f t="shared" si="17"/>
        <v>0</v>
      </c>
      <c r="BB58" s="34">
        <f t="shared" si="18"/>
        <v>8</v>
      </c>
      <c r="BC58">
        <f t="shared" si="19"/>
        <v>0</v>
      </c>
      <c r="BD58">
        <f t="shared" si="20"/>
        <v>0</v>
      </c>
      <c r="BE58">
        <f t="shared" si="21"/>
        <v>0</v>
      </c>
      <c r="BF58">
        <f t="shared" si="22"/>
        <v>1</v>
      </c>
      <c r="BG58">
        <f t="shared" si="23"/>
        <v>0</v>
      </c>
      <c r="BH58">
        <f t="shared" si="24"/>
        <v>7</v>
      </c>
      <c r="BI58">
        <f t="shared" si="25"/>
        <v>0</v>
      </c>
      <c r="BJ58">
        <f t="shared" si="26"/>
        <v>0</v>
      </c>
      <c r="BL58">
        <f t="shared" si="27"/>
        <v>0</v>
      </c>
      <c r="BM58">
        <f t="shared" si="28"/>
        <v>1</v>
      </c>
      <c r="BN58">
        <f t="shared" si="29"/>
        <v>0</v>
      </c>
    </row>
    <row r="59" spans="1:66" x14ac:dyDescent="0.25">
      <c r="A59" s="29">
        <v>139</v>
      </c>
      <c r="B59" s="30" t="s">
        <v>826</v>
      </c>
      <c r="C59" s="30" t="s">
        <v>827</v>
      </c>
      <c r="D59" s="31" t="s">
        <v>375</v>
      </c>
      <c r="E59" s="31"/>
      <c r="F59" s="31" t="s">
        <v>376</v>
      </c>
      <c r="G59" s="31" t="s">
        <v>828</v>
      </c>
      <c r="H59" s="31" t="s">
        <v>829</v>
      </c>
      <c r="I59" s="31" t="s">
        <v>830</v>
      </c>
      <c r="J59" s="31" t="s">
        <v>831</v>
      </c>
      <c r="K59" s="31" t="s">
        <v>832</v>
      </c>
      <c r="L59" s="31" t="s">
        <v>833</v>
      </c>
      <c r="M59" s="31" t="s">
        <v>42</v>
      </c>
      <c r="N59" s="31" t="s">
        <v>43</v>
      </c>
      <c r="O59" s="32">
        <v>16</v>
      </c>
      <c r="P59" s="32">
        <v>11</v>
      </c>
      <c r="Q59" s="32">
        <v>1</v>
      </c>
      <c r="R59" s="31" t="s">
        <v>42</v>
      </c>
      <c r="S59" s="35"/>
      <c r="T59" s="35"/>
      <c r="U59" s="35"/>
      <c r="V59" s="35"/>
      <c r="W59" s="35"/>
      <c r="X59" s="32">
        <v>2</v>
      </c>
      <c r="Y59" s="35"/>
      <c r="Z59" s="35"/>
      <c r="AA59" s="31" t="s">
        <v>42</v>
      </c>
      <c r="AB59" s="31"/>
      <c r="AC59" s="31"/>
      <c r="AD59" s="31"/>
      <c r="AE59" s="31"/>
      <c r="AF59" s="31"/>
      <c r="AG59" s="32">
        <v>8</v>
      </c>
      <c r="AH59" s="31"/>
      <c r="AI59" s="31"/>
      <c r="AJ59" s="31" t="s">
        <v>50</v>
      </c>
      <c r="AK59" s="31"/>
      <c r="AL59" s="31"/>
      <c r="AM59" s="31"/>
      <c r="AN59" s="31"/>
      <c r="AO59" s="31"/>
      <c r="AP59" s="31"/>
      <c r="AQ59" s="31"/>
      <c r="AR59" s="31"/>
      <c r="AS59" s="31" t="s">
        <v>50</v>
      </c>
      <c r="AT59" s="31"/>
      <c r="AV59" s="31" t="s">
        <v>834</v>
      </c>
      <c r="AW59" s="31" t="s">
        <v>835</v>
      </c>
      <c r="AX59" s="33">
        <v>45215</v>
      </c>
      <c r="AY59" s="31">
        <f t="shared" si="15"/>
        <v>2</v>
      </c>
      <c r="AZ59" s="26">
        <f t="shared" si="16"/>
        <v>8</v>
      </c>
      <c r="BA59" s="26">
        <f t="shared" si="17"/>
        <v>0</v>
      </c>
      <c r="BB59" s="34">
        <f t="shared" si="18"/>
        <v>10</v>
      </c>
      <c r="BC59">
        <f t="shared" si="19"/>
        <v>0</v>
      </c>
      <c r="BD59">
        <f t="shared" si="20"/>
        <v>0</v>
      </c>
      <c r="BE59">
        <f t="shared" si="21"/>
        <v>0</v>
      </c>
      <c r="BF59">
        <f t="shared" si="22"/>
        <v>0</v>
      </c>
      <c r="BG59">
        <f t="shared" si="23"/>
        <v>0</v>
      </c>
      <c r="BH59">
        <f t="shared" si="24"/>
        <v>10</v>
      </c>
      <c r="BI59">
        <f t="shared" si="25"/>
        <v>0</v>
      </c>
      <c r="BJ59">
        <f t="shared" si="26"/>
        <v>0</v>
      </c>
      <c r="BL59">
        <f t="shared" si="27"/>
        <v>0</v>
      </c>
      <c r="BM59">
        <f t="shared" si="28"/>
        <v>1</v>
      </c>
      <c r="BN59">
        <f t="shared" si="29"/>
        <v>0</v>
      </c>
    </row>
    <row r="60" spans="1:66" x14ac:dyDescent="0.25">
      <c r="A60" s="29">
        <v>143</v>
      </c>
      <c r="B60" s="30" t="s">
        <v>836</v>
      </c>
      <c r="C60" s="30" t="s">
        <v>837</v>
      </c>
      <c r="D60" s="31" t="s">
        <v>375</v>
      </c>
      <c r="E60" s="31"/>
      <c r="F60" s="31" t="s">
        <v>376</v>
      </c>
      <c r="G60" s="31" t="s">
        <v>838</v>
      </c>
      <c r="H60" s="31" t="s">
        <v>839</v>
      </c>
      <c r="I60" s="31" t="s">
        <v>840</v>
      </c>
      <c r="J60" s="31" t="s">
        <v>841</v>
      </c>
      <c r="K60" s="32" t="s">
        <v>842</v>
      </c>
      <c r="L60" s="31" t="s">
        <v>161</v>
      </c>
      <c r="M60" s="31" t="s">
        <v>42</v>
      </c>
      <c r="N60" s="31" t="s">
        <v>43</v>
      </c>
      <c r="O60" s="32">
        <v>25</v>
      </c>
      <c r="P60" s="32">
        <v>25</v>
      </c>
      <c r="Q60" s="32">
        <v>12</v>
      </c>
      <c r="R60" s="31" t="s">
        <v>42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9</v>
      </c>
      <c r="Y60" s="32">
        <v>0</v>
      </c>
      <c r="Z60" s="32">
        <v>0</v>
      </c>
      <c r="AA60" s="31" t="s">
        <v>42</v>
      </c>
      <c r="AB60" s="32">
        <v>1</v>
      </c>
      <c r="AC60" s="32">
        <v>0</v>
      </c>
      <c r="AD60" s="32">
        <v>0</v>
      </c>
      <c r="AE60" s="32">
        <v>0</v>
      </c>
      <c r="AF60" s="32">
        <v>0</v>
      </c>
      <c r="AG60" s="32">
        <v>3</v>
      </c>
      <c r="AH60" s="32">
        <v>0</v>
      </c>
      <c r="AI60" s="32">
        <v>0</v>
      </c>
      <c r="AJ60" s="31" t="s">
        <v>50</v>
      </c>
      <c r="AK60" s="31"/>
      <c r="AL60" s="31"/>
      <c r="AM60" s="31"/>
      <c r="AN60" s="31"/>
      <c r="AO60" s="31"/>
      <c r="AP60" s="31"/>
      <c r="AQ60" s="31"/>
      <c r="AR60" s="31"/>
      <c r="AS60" s="31" t="s">
        <v>50</v>
      </c>
      <c r="AT60" s="31"/>
      <c r="AV60" s="31" t="s">
        <v>843</v>
      </c>
      <c r="AW60" s="31" t="s">
        <v>840</v>
      </c>
      <c r="AX60" s="33">
        <v>45215</v>
      </c>
      <c r="AY60" s="31">
        <f t="shared" si="15"/>
        <v>9</v>
      </c>
      <c r="AZ60" s="26">
        <f t="shared" si="16"/>
        <v>4</v>
      </c>
      <c r="BA60" s="26">
        <f t="shared" si="17"/>
        <v>0</v>
      </c>
      <c r="BB60" s="34">
        <f t="shared" si="18"/>
        <v>13</v>
      </c>
      <c r="BC60">
        <f t="shared" si="19"/>
        <v>1</v>
      </c>
      <c r="BD60">
        <f t="shared" si="20"/>
        <v>0</v>
      </c>
      <c r="BE60">
        <f t="shared" si="21"/>
        <v>0</v>
      </c>
      <c r="BF60">
        <f t="shared" si="22"/>
        <v>0</v>
      </c>
      <c r="BG60">
        <f t="shared" si="23"/>
        <v>0</v>
      </c>
      <c r="BH60">
        <f t="shared" si="24"/>
        <v>12</v>
      </c>
      <c r="BI60">
        <f t="shared" si="25"/>
        <v>0</v>
      </c>
      <c r="BJ60">
        <f t="shared" si="26"/>
        <v>0</v>
      </c>
      <c r="BL60">
        <f t="shared" si="27"/>
        <v>0</v>
      </c>
      <c r="BM60">
        <f t="shared" si="28"/>
        <v>0</v>
      </c>
      <c r="BN60">
        <f t="shared" si="29"/>
        <v>1</v>
      </c>
    </row>
    <row r="61" spans="1:66" x14ac:dyDescent="0.25">
      <c r="A61" s="29">
        <v>147</v>
      </c>
      <c r="B61" s="30" t="s">
        <v>844</v>
      </c>
      <c r="C61" s="30" t="s">
        <v>845</v>
      </c>
      <c r="D61" s="31" t="s">
        <v>375</v>
      </c>
      <c r="E61" s="31"/>
      <c r="F61" s="31" t="s">
        <v>376</v>
      </c>
      <c r="G61" s="31" t="s">
        <v>846</v>
      </c>
      <c r="H61" s="31" t="s">
        <v>847</v>
      </c>
      <c r="I61" s="31" t="s">
        <v>848</v>
      </c>
      <c r="J61" s="31" t="s">
        <v>849</v>
      </c>
      <c r="K61" s="31" t="s">
        <v>850</v>
      </c>
      <c r="L61" s="31" t="s">
        <v>851</v>
      </c>
      <c r="M61" s="31" t="s">
        <v>42</v>
      </c>
      <c r="N61" s="31" t="s">
        <v>43</v>
      </c>
      <c r="O61" s="32">
        <v>15</v>
      </c>
      <c r="P61" s="32">
        <v>9</v>
      </c>
      <c r="Q61" s="32">
        <v>2</v>
      </c>
      <c r="R61" s="31" t="s">
        <v>42</v>
      </c>
      <c r="S61" s="32">
        <v>0</v>
      </c>
      <c r="T61" s="32">
        <v>0</v>
      </c>
      <c r="U61" s="32">
        <v>1</v>
      </c>
      <c r="V61" s="35"/>
      <c r="W61" s="32">
        <v>0</v>
      </c>
      <c r="X61" s="32">
        <v>4</v>
      </c>
      <c r="Y61" s="32">
        <v>0</v>
      </c>
      <c r="Z61" s="32">
        <v>0</v>
      </c>
      <c r="AA61" s="31" t="s">
        <v>42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2</v>
      </c>
      <c r="AH61" s="32">
        <v>0</v>
      </c>
      <c r="AI61" s="32">
        <v>0</v>
      </c>
      <c r="AJ61" s="31" t="s">
        <v>50</v>
      </c>
      <c r="AK61" s="31"/>
      <c r="AL61" s="31"/>
      <c r="AM61" s="31"/>
      <c r="AN61" s="31"/>
      <c r="AO61" s="31"/>
      <c r="AP61" s="31"/>
      <c r="AQ61" s="31"/>
      <c r="AR61" s="31"/>
      <c r="AS61" s="31" t="s">
        <v>50</v>
      </c>
      <c r="AT61" s="31"/>
      <c r="AV61" s="31" t="s">
        <v>852</v>
      </c>
      <c r="AW61" s="31" t="s">
        <v>853</v>
      </c>
      <c r="AX61" s="33">
        <v>45218</v>
      </c>
      <c r="AY61" s="31">
        <f t="shared" si="15"/>
        <v>5</v>
      </c>
      <c r="AZ61" s="26">
        <f t="shared" si="16"/>
        <v>2</v>
      </c>
      <c r="BA61" s="26">
        <f t="shared" si="17"/>
        <v>0</v>
      </c>
      <c r="BB61" s="34">
        <f t="shared" si="18"/>
        <v>7</v>
      </c>
      <c r="BC61">
        <f t="shared" si="19"/>
        <v>0</v>
      </c>
      <c r="BD61">
        <f t="shared" si="20"/>
        <v>0</v>
      </c>
      <c r="BE61">
        <f t="shared" si="21"/>
        <v>1</v>
      </c>
      <c r="BF61">
        <f t="shared" si="22"/>
        <v>0</v>
      </c>
      <c r="BG61">
        <f t="shared" si="23"/>
        <v>0</v>
      </c>
      <c r="BH61">
        <f t="shared" si="24"/>
        <v>6</v>
      </c>
      <c r="BI61">
        <f t="shared" si="25"/>
        <v>0</v>
      </c>
      <c r="BJ61">
        <f t="shared" si="26"/>
        <v>0</v>
      </c>
      <c r="BL61">
        <f t="shared" si="27"/>
        <v>0</v>
      </c>
      <c r="BM61">
        <f t="shared" si="28"/>
        <v>0</v>
      </c>
      <c r="BN61">
        <f t="shared" si="29"/>
        <v>1</v>
      </c>
    </row>
    <row r="62" spans="1:66" x14ac:dyDescent="0.25">
      <c r="A62" s="29">
        <v>148</v>
      </c>
      <c r="B62" s="30" t="s">
        <v>854</v>
      </c>
      <c r="C62" s="30" t="s">
        <v>855</v>
      </c>
      <c r="D62" s="31" t="s">
        <v>375</v>
      </c>
      <c r="E62" s="31"/>
      <c r="F62" s="31" t="s">
        <v>376</v>
      </c>
      <c r="G62" s="31" t="s">
        <v>856</v>
      </c>
      <c r="H62" s="31" t="s">
        <v>857</v>
      </c>
      <c r="I62" s="31" t="s">
        <v>858</v>
      </c>
      <c r="J62" s="31" t="s">
        <v>859</v>
      </c>
      <c r="K62" s="32" t="s">
        <v>860</v>
      </c>
      <c r="L62" s="31" t="s">
        <v>861</v>
      </c>
      <c r="M62" s="31" t="s">
        <v>42</v>
      </c>
      <c r="N62" s="31" t="s">
        <v>43</v>
      </c>
      <c r="O62" s="32">
        <v>16</v>
      </c>
      <c r="P62" s="32">
        <v>16</v>
      </c>
      <c r="Q62" s="32">
        <v>1</v>
      </c>
      <c r="R62" s="31" t="s">
        <v>42</v>
      </c>
      <c r="S62" s="35"/>
      <c r="T62" s="35"/>
      <c r="U62" s="35"/>
      <c r="V62" s="35"/>
      <c r="W62" s="35"/>
      <c r="X62" s="32">
        <v>3</v>
      </c>
      <c r="Y62" s="35"/>
      <c r="Z62" s="35"/>
      <c r="AA62" s="31" t="s">
        <v>42</v>
      </c>
      <c r="AB62" s="32">
        <v>1</v>
      </c>
      <c r="AC62" s="31"/>
      <c r="AD62" s="31"/>
      <c r="AE62" s="31"/>
      <c r="AF62" s="31"/>
      <c r="AG62" s="32">
        <v>11</v>
      </c>
      <c r="AH62" s="31"/>
      <c r="AI62" s="31"/>
      <c r="AJ62" s="31" t="s">
        <v>50</v>
      </c>
      <c r="AK62" s="31"/>
      <c r="AL62" s="31"/>
      <c r="AM62" s="31"/>
      <c r="AN62" s="31"/>
      <c r="AO62" s="31"/>
      <c r="AP62" s="31"/>
      <c r="AQ62" s="31"/>
      <c r="AR62" s="31"/>
      <c r="AS62" s="31" t="s">
        <v>50</v>
      </c>
      <c r="AT62" s="31"/>
      <c r="AV62" s="31" t="s">
        <v>858</v>
      </c>
      <c r="AW62" s="31" t="s">
        <v>862</v>
      </c>
      <c r="AX62" s="33">
        <v>45218</v>
      </c>
      <c r="AY62" s="31">
        <f t="shared" si="15"/>
        <v>3</v>
      </c>
      <c r="AZ62" s="26">
        <f t="shared" si="16"/>
        <v>12</v>
      </c>
      <c r="BA62" s="26">
        <f t="shared" si="17"/>
        <v>0</v>
      </c>
      <c r="BB62" s="34">
        <f t="shared" si="18"/>
        <v>15</v>
      </c>
      <c r="BC62">
        <f t="shared" si="19"/>
        <v>1</v>
      </c>
      <c r="BD62">
        <f t="shared" si="20"/>
        <v>0</v>
      </c>
      <c r="BE62">
        <f t="shared" si="21"/>
        <v>0</v>
      </c>
      <c r="BF62">
        <f t="shared" si="22"/>
        <v>0</v>
      </c>
      <c r="BG62">
        <f t="shared" si="23"/>
        <v>0</v>
      </c>
      <c r="BH62">
        <f t="shared" si="24"/>
        <v>14</v>
      </c>
      <c r="BI62">
        <f t="shared" si="25"/>
        <v>0</v>
      </c>
      <c r="BJ62">
        <f t="shared" si="26"/>
        <v>0</v>
      </c>
      <c r="BL62">
        <f t="shared" si="27"/>
        <v>0</v>
      </c>
      <c r="BM62">
        <f t="shared" si="28"/>
        <v>1</v>
      </c>
      <c r="BN62">
        <f t="shared" si="29"/>
        <v>0</v>
      </c>
    </row>
    <row r="63" spans="1:66" x14ac:dyDescent="0.25">
      <c r="A63" s="29">
        <v>153</v>
      </c>
      <c r="B63" s="30" t="s">
        <v>863</v>
      </c>
      <c r="C63" s="30" t="s">
        <v>864</v>
      </c>
      <c r="D63" s="31" t="s">
        <v>375</v>
      </c>
      <c r="E63" s="31"/>
      <c r="F63" s="31" t="s">
        <v>376</v>
      </c>
      <c r="G63" s="31" t="s">
        <v>865</v>
      </c>
      <c r="H63" s="31" t="s">
        <v>866</v>
      </c>
      <c r="I63" s="31" t="s">
        <v>867</v>
      </c>
      <c r="J63" s="31" t="s">
        <v>868</v>
      </c>
      <c r="K63" s="31" t="s">
        <v>869</v>
      </c>
      <c r="L63" s="31" t="s">
        <v>167</v>
      </c>
      <c r="M63" s="31" t="s">
        <v>42</v>
      </c>
      <c r="N63" s="31" t="s">
        <v>43</v>
      </c>
      <c r="O63" s="32">
        <v>5</v>
      </c>
      <c r="P63" s="32">
        <v>5</v>
      </c>
      <c r="Q63" s="32">
        <v>0</v>
      </c>
      <c r="R63" s="31" t="s">
        <v>42</v>
      </c>
      <c r="S63" s="32">
        <v>0</v>
      </c>
      <c r="T63" s="32">
        <v>0</v>
      </c>
      <c r="U63" s="32">
        <v>0</v>
      </c>
      <c r="V63" s="32">
        <v>1</v>
      </c>
      <c r="W63" s="32">
        <v>0</v>
      </c>
      <c r="X63" s="32">
        <v>3</v>
      </c>
      <c r="Y63" s="32">
        <v>0</v>
      </c>
      <c r="Z63" s="32">
        <v>0</v>
      </c>
      <c r="AA63" s="31" t="s">
        <v>42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1</v>
      </c>
      <c r="AH63" s="32">
        <v>0</v>
      </c>
      <c r="AI63" s="32">
        <v>0</v>
      </c>
      <c r="AJ63" s="31" t="s">
        <v>50</v>
      </c>
      <c r="AK63" s="31"/>
      <c r="AL63" s="31"/>
      <c r="AM63" s="31"/>
      <c r="AN63" s="31"/>
      <c r="AO63" s="31"/>
      <c r="AP63" s="31"/>
      <c r="AQ63" s="31"/>
      <c r="AR63" s="31"/>
      <c r="AS63" s="31" t="s">
        <v>50</v>
      </c>
      <c r="AT63" s="31"/>
      <c r="AV63" s="31" t="s">
        <v>870</v>
      </c>
      <c r="AW63" s="31" t="s">
        <v>871</v>
      </c>
      <c r="AX63" s="33">
        <v>45218</v>
      </c>
      <c r="AY63" s="31">
        <f t="shared" si="15"/>
        <v>4</v>
      </c>
      <c r="AZ63" s="26">
        <f t="shared" si="16"/>
        <v>1</v>
      </c>
      <c r="BA63" s="26">
        <f t="shared" si="17"/>
        <v>0</v>
      </c>
      <c r="BB63" s="34">
        <f t="shared" si="18"/>
        <v>5</v>
      </c>
      <c r="BC63">
        <f t="shared" si="19"/>
        <v>0</v>
      </c>
      <c r="BD63">
        <f t="shared" si="20"/>
        <v>0</v>
      </c>
      <c r="BE63">
        <f t="shared" si="21"/>
        <v>0</v>
      </c>
      <c r="BF63">
        <f t="shared" si="22"/>
        <v>1</v>
      </c>
      <c r="BG63">
        <f t="shared" si="23"/>
        <v>0</v>
      </c>
      <c r="BH63">
        <f t="shared" si="24"/>
        <v>4</v>
      </c>
      <c r="BI63">
        <f t="shared" si="25"/>
        <v>0</v>
      </c>
      <c r="BJ63">
        <f t="shared" si="26"/>
        <v>0</v>
      </c>
      <c r="BL63">
        <f t="shared" si="27"/>
        <v>0</v>
      </c>
      <c r="BM63">
        <f t="shared" si="28"/>
        <v>0</v>
      </c>
      <c r="BN63">
        <f t="shared" si="29"/>
        <v>1</v>
      </c>
    </row>
    <row r="64" spans="1:66" x14ac:dyDescent="0.25">
      <c r="A64" s="29">
        <v>4</v>
      </c>
      <c r="B64" s="30" t="s">
        <v>872</v>
      </c>
      <c r="C64" s="30" t="s">
        <v>873</v>
      </c>
      <c r="D64" s="31" t="s">
        <v>375</v>
      </c>
      <c r="E64" s="31"/>
      <c r="F64" s="31" t="s">
        <v>376</v>
      </c>
      <c r="G64" s="31" t="s">
        <v>874</v>
      </c>
      <c r="H64" s="31" t="s">
        <v>875</v>
      </c>
      <c r="I64" s="31" t="s">
        <v>876</v>
      </c>
      <c r="J64" s="31" t="s">
        <v>877</v>
      </c>
      <c r="K64" s="31" t="s">
        <v>878</v>
      </c>
      <c r="L64" s="31" t="s">
        <v>169</v>
      </c>
      <c r="M64" s="31" t="s">
        <v>42</v>
      </c>
      <c r="N64" s="31" t="s">
        <v>43</v>
      </c>
      <c r="O64" s="32">
        <v>11</v>
      </c>
      <c r="P64" s="32">
        <v>9</v>
      </c>
      <c r="Q64" s="32">
        <v>1</v>
      </c>
      <c r="R64" s="31" t="s">
        <v>42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6</v>
      </c>
      <c r="Y64" s="32">
        <v>0</v>
      </c>
      <c r="Z64" s="32">
        <v>0</v>
      </c>
      <c r="AA64" s="31" t="s">
        <v>42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3</v>
      </c>
      <c r="AH64" s="32">
        <v>0</v>
      </c>
      <c r="AI64" s="32">
        <v>0</v>
      </c>
      <c r="AJ64" s="31" t="s">
        <v>50</v>
      </c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V64" s="31" t="s">
        <v>879</v>
      </c>
      <c r="AW64" s="31" t="s">
        <v>876</v>
      </c>
      <c r="AX64" s="33">
        <v>45187</v>
      </c>
      <c r="AY64" s="31">
        <f t="shared" si="15"/>
        <v>6</v>
      </c>
      <c r="AZ64" s="26">
        <f t="shared" si="16"/>
        <v>3</v>
      </c>
      <c r="BA64" s="26">
        <f t="shared" si="17"/>
        <v>0</v>
      </c>
      <c r="BB64" s="34">
        <f t="shared" si="18"/>
        <v>9</v>
      </c>
      <c r="BC64">
        <f t="shared" si="19"/>
        <v>0</v>
      </c>
      <c r="BD64">
        <f t="shared" si="20"/>
        <v>0</v>
      </c>
      <c r="BE64">
        <f t="shared" si="21"/>
        <v>0</v>
      </c>
      <c r="BF64">
        <f t="shared" si="22"/>
        <v>0</v>
      </c>
      <c r="BG64">
        <f t="shared" si="23"/>
        <v>0</v>
      </c>
      <c r="BH64">
        <f t="shared" si="24"/>
        <v>9</v>
      </c>
      <c r="BI64">
        <f t="shared" si="25"/>
        <v>0</v>
      </c>
      <c r="BJ64">
        <f t="shared" si="26"/>
        <v>0</v>
      </c>
      <c r="BL64">
        <f t="shared" si="27"/>
        <v>0</v>
      </c>
      <c r="BM64">
        <f t="shared" si="28"/>
        <v>0</v>
      </c>
      <c r="BN64">
        <f t="shared" si="29"/>
        <v>1</v>
      </c>
    </row>
    <row r="65" spans="1:66" x14ac:dyDescent="0.25">
      <c r="A65" s="29">
        <v>11</v>
      </c>
      <c r="B65" s="30" t="s">
        <v>880</v>
      </c>
      <c r="C65" s="30" t="s">
        <v>881</v>
      </c>
      <c r="D65" s="31" t="s">
        <v>375</v>
      </c>
      <c r="E65" s="31"/>
      <c r="F65" s="31" t="s">
        <v>376</v>
      </c>
      <c r="G65" s="31" t="s">
        <v>882</v>
      </c>
      <c r="H65" s="31" t="s">
        <v>883</v>
      </c>
      <c r="I65" s="31" t="s">
        <v>884</v>
      </c>
      <c r="J65" s="31" t="s">
        <v>885</v>
      </c>
      <c r="K65" s="31" t="s">
        <v>886</v>
      </c>
      <c r="L65" s="31" t="s">
        <v>887</v>
      </c>
      <c r="M65" s="31" t="s">
        <v>42</v>
      </c>
      <c r="N65" s="31" t="s">
        <v>43</v>
      </c>
      <c r="O65" s="32">
        <v>7</v>
      </c>
      <c r="P65" s="32">
        <v>7</v>
      </c>
      <c r="Q65" s="32">
        <v>1</v>
      </c>
      <c r="R65" s="31" t="s">
        <v>42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3</v>
      </c>
      <c r="Y65" s="32">
        <v>0</v>
      </c>
      <c r="Z65" s="32">
        <v>1</v>
      </c>
      <c r="AA65" s="31" t="s">
        <v>42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2</v>
      </c>
      <c r="AH65" s="32">
        <v>0</v>
      </c>
      <c r="AI65" s="32">
        <v>1</v>
      </c>
      <c r="AJ65" s="31" t="s">
        <v>50</v>
      </c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V65" s="31" t="s">
        <v>884</v>
      </c>
      <c r="AW65" s="31" t="s">
        <v>884</v>
      </c>
      <c r="AX65" s="33">
        <v>45188</v>
      </c>
      <c r="AY65" s="31">
        <f t="shared" si="15"/>
        <v>4</v>
      </c>
      <c r="AZ65" s="26">
        <f t="shared" si="16"/>
        <v>3</v>
      </c>
      <c r="BA65" s="26">
        <f t="shared" si="17"/>
        <v>0</v>
      </c>
      <c r="BB65" s="34">
        <f t="shared" si="18"/>
        <v>7</v>
      </c>
      <c r="BC65">
        <f t="shared" si="19"/>
        <v>0</v>
      </c>
      <c r="BD65">
        <f t="shared" si="20"/>
        <v>0</v>
      </c>
      <c r="BE65">
        <f t="shared" si="21"/>
        <v>0</v>
      </c>
      <c r="BF65">
        <f t="shared" si="22"/>
        <v>0</v>
      </c>
      <c r="BG65">
        <f t="shared" si="23"/>
        <v>0</v>
      </c>
      <c r="BH65">
        <f t="shared" si="24"/>
        <v>5</v>
      </c>
      <c r="BI65">
        <f t="shared" si="25"/>
        <v>0</v>
      </c>
      <c r="BJ65">
        <f t="shared" si="26"/>
        <v>2</v>
      </c>
      <c r="BL65">
        <f t="shared" si="27"/>
        <v>0</v>
      </c>
      <c r="BM65">
        <f t="shared" si="28"/>
        <v>0</v>
      </c>
      <c r="BN65">
        <f t="shared" si="29"/>
        <v>1</v>
      </c>
    </row>
    <row r="66" spans="1:66" x14ac:dyDescent="0.25">
      <c r="A66" s="29">
        <v>17</v>
      </c>
      <c r="B66" s="30" t="s">
        <v>888</v>
      </c>
      <c r="C66" s="30" t="s">
        <v>889</v>
      </c>
      <c r="D66" s="31" t="s">
        <v>375</v>
      </c>
      <c r="E66" s="31"/>
      <c r="F66" s="31" t="s">
        <v>376</v>
      </c>
      <c r="G66" s="31" t="s">
        <v>890</v>
      </c>
      <c r="H66" s="31" t="s">
        <v>891</v>
      </c>
      <c r="I66" s="31" t="s">
        <v>892</v>
      </c>
      <c r="J66" s="31" t="s">
        <v>893</v>
      </c>
      <c r="K66" s="31" t="s">
        <v>894</v>
      </c>
      <c r="L66" s="31" t="s">
        <v>895</v>
      </c>
      <c r="M66" s="31" t="s">
        <v>42</v>
      </c>
      <c r="N66" s="31" t="s">
        <v>43</v>
      </c>
      <c r="O66" s="32">
        <v>5</v>
      </c>
      <c r="P66" s="32">
        <v>4</v>
      </c>
      <c r="Q66" s="32">
        <v>1</v>
      </c>
      <c r="R66" s="31" t="s">
        <v>42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</v>
      </c>
      <c r="Y66" s="32">
        <v>0</v>
      </c>
      <c r="Z66" s="32">
        <v>0</v>
      </c>
      <c r="AA66" s="31" t="s">
        <v>42</v>
      </c>
      <c r="AB66" s="32">
        <v>0</v>
      </c>
      <c r="AC66" s="32">
        <v>0</v>
      </c>
      <c r="AD66" s="32">
        <v>0</v>
      </c>
      <c r="AE66" s="32">
        <v>0</v>
      </c>
      <c r="AF66" s="32">
        <v>0</v>
      </c>
      <c r="AG66" s="32">
        <v>3</v>
      </c>
      <c r="AH66" s="32">
        <v>0</v>
      </c>
      <c r="AI66" s="32">
        <v>0</v>
      </c>
      <c r="AJ66" s="31" t="s">
        <v>50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V66" s="31" t="s">
        <v>400</v>
      </c>
      <c r="AW66" s="31" t="s">
        <v>896</v>
      </c>
      <c r="AX66" s="33">
        <v>45190</v>
      </c>
      <c r="AY66" s="31">
        <f t="shared" ref="AY66:AY97" si="30">S66+T66+U66+V66+W66+X66+Y66+Z66</f>
        <v>1</v>
      </c>
      <c r="AZ66" s="26">
        <f t="shared" ref="AZ66:AZ97" si="31">AB66+AC66+AD66+AE66+AF66+AG66+AH66+AI66</f>
        <v>3</v>
      </c>
      <c r="BA66" s="26">
        <f t="shared" ref="BA66:BA97" si="32">AK66+AL66+AM66+AN66+AO66+AP66+AQ66+AR66</f>
        <v>0</v>
      </c>
      <c r="BB66" s="34">
        <f t="shared" ref="BB66:BB97" si="33">S66+T66+U66+V66+W66+X66+Y66+Z66+AB66+AC66+AD66+AE66+AF66+AG66+AH66+AI66+AK66+AL66+AM66+AN66+AO66+AP66+AQ66+AR66+AT66</f>
        <v>4</v>
      </c>
      <c r="BC66">
        <f t="shared" ref="BC66:BC97" si="34">SUM(AK66+AB66+S66)</f>
        <v>0</v>
      </c>
      <c r="BD66">
        <f t="shared" ref="BD66:BD97" si="35">SUM(AL66+AC66+T66)</f>
        <v>0</v>
      </c>
      <c r="BE66">
        <f t="shared" ref="BE66:BE97" si="36">SUM(AM66+AD66+U66)</f>
        <v>0</v>
      </c>
      <c r="BF66">
        <f t="shared" ref="BF66:BF97" si="37">SUM(AN66+AE66+V66)</f>
        <v>0</v>
      </c>
      <c r="BG66">
        <f t="shared" ref="BG66:BG97" si="38">SUM(AO66+AF66+W66)</f>
        <v>0</v>
      </c>
      <c r="BH66">
        <f t="shared" ref="BH66:BH97" si="39">SUM(X66+AG66+AP66)</f>
        <v>4</v>
      </c>
      <c r="BI66">
        <f t="shared" ref="BI66:BI97" si="40">SUM(Y66+AH66+AQ66)</f>
        <v>0</v>
      </c>
      <c r="BJ66">
        <f t="shared" ref="BJ66:BJ97" si="41">SUM(Z66+AI66+AR66+AT66)</f>
        <v>0</v>
      </c>
      <c r="BL66">
        <f t="shared" ref="BL66:BL97" si="42">IF(AY66 = AZ66, 1, 0)</f>
        <v>0</v>
      </c>
      <c r="BM66">
        <f t="shared" ref="BM66:BM97" si="43">IF(AZ66 &gt; AY66, 1, 0)</f>
        <v>1</v>
      </c>
      <c r="BN66">
        <f t="shared" ref="BN66:BN97" si="44">IF(AZ66 &lt; AY66, 1, 0)</f>
        <v>0</v>
      </c>
    </row>
    <row r="67" spans="1:66" x14ac:dyDescent="0.25">
      <c r="A67" s="29">
        <v>20</v>
      </c>
      <c r="B67" s="30" t="s">
        <v>897</v>
      </c>
      <c r="C67" s="30" t="s">
        <v>898</v>
      </c>
      <c r="D67" s="31" t="s">
        <v>375</v>
      </c>
      <c r="E67" s="31"/>
      <c r="F67" s="31" t="s">
        <v>376</v>
      </c>
      <c r="G67" s="31" t="s">
        <v>899</v>
      </c>
      <c r="H67" s="31" t="s">
        <v>480</v>
      </c>
      <c r="I67" s="31" t="s">
        <v>900</v>
      </c>
      <c r="J67" s="31" t="s">
        <v>901</v>
      </c>
      <c r="K67" s="31" t="s">
        <v>562</v>
      </c>
      <c r="L67" s="31" t="s">
        <v>902</v>
      </c>
      <c r="M67" s="31" t="s">
        <v>42</v>
      </c>
      <c r="N67" s="31" t="s">
        <v>43</v>
      </c>
      <c r="O67" s="32">
        <v>11</v>
      </c>
      <c r="P67" s="32">
        <v>10</v>
      </c>
      <c r="Q67" s="32">
        <v>1</v>
      </c>
      <c r="R67" s="31" t="s">
        <v>42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2</v>
      </c>
      <c r="Y67" s="32">
        <v>0</v>
      </c>
      <c r="Z67" s="32">
        <v>0</v>
      </c>
      <c r="AA67" s="31" t="s">
        <v>42</v>
      </c>
      <c r="AB67" s="32">
        <v>0</v>
      </c>
      <c r="AC67" s="32">
        <v>0</v>
      </c>
      <c r="AD67" s="32">
        <v>0</v>
      </c>
      <c r="AE67" s="32">
        <v>1</v>
      </c>
      <c r="AF67" s="32">
        <v>0</v>
      </c>
      <c r="AG67" s="32">
        <v>7</v>
      </c>
      <c r="AH67" s="32">
        <v>0</v>
      </c>
      <c r="AI67" s="32">
        <v>0</v>
      </c>
      <c r="AJ67" s="31" t="s">
        <v>50</v>
      </c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V67" s="31" t="s">
        <v>903</v>
      </c>
      <c r="AW67" s="31" t="s">
        <v>485</v>
      </c>
      <c r="AX67" s="33">
        <v>45191</v>
      </c>
      <c r="AY67" s="31">
        <f t="shared" si="30"/>
        <v>2</v>
      </c>
      <c r="AZ67" s="26">
        <f t="shared" si="31"/>
        <v>8</v>
      </c>
      <c r="BA67" s="26">
        <f t="shared" si="32"/>
        <v>0</v>
      </c>
      <c r="BB67" s="34">
        <f t="shared" si="33"/>
        <v>10</v>
      </c>
      <c r="BC67">
        <f t="shared" si="34"/>
        <v>0</v>
      </c>
      <c r="BD67">
        <f t="shared" si="35"/>
        <v>0</v>
      </c>
      <c r="BE67">
        <f t="shared" si="36"/>
        <v>0</v>
      </c>
      <c r="BF67">
        <f t="shared" si="37"/>
        <v>1</v>
      </c>
      <c r="BG67">
        <f t="shared" si="38"/>
        <v>0</v>
      </c>
      <c r="BH67">
        <f t="shared" si="39"/>
        <v>9</v>
      </c>
      <c r="BI67">
        <f t="shared" si="40"/>
        <v>0</v>
      </c>
      <c r="BJ67">
        <f t="shared" si="41"/>
        <v>0</v>
      </c>
      <c r="BL67">
        <f t="shared" si="42"/>
        <v>0</v>
      </c>
      <c r="BM67">
        <f t="shared" si="43"/>
        <v>1</v>
      </c>
      <c r="BN67">
        <f t="shared" si="44"/>
        <v>0</v>
      </c>
    </row>
    <row r="68" spans="1:66" x14ac:dyDescent="0.25">
      <c r="A68" s="29">
        <v>21</v>
      </c>
      <c r="B68" s="30" t="s">
        <v>904</v>
      </c>
      <c r="C68" s="30" t="s">
        <v>905</v>
      </c>
      <c r="D68" s="31" t="s">
        <v>375</v>
      </c>
      <c r="E68" s="31"/>
      <c r="F68" s="31" t="s">
        <v>376</v>
      </c>
      <c r="G68" s="31" t="s">
        <v>906</v>
      </c>
      <c r="H68" s="31" t="s">
        <v>480</v>
      </c>
      <c r="I68" s="31" t="s">
        <v>900</v>
      </c>
      <c r="J68" s="31" t="s">
        <v>901</v>
      </c>
      <c r="K68" s="31" t="s">
        <v>907</v>
      </c>
      <c r="L68" s="31" t="s">
        <v>908</v>
      </c>
      <c r="M68" s="31" t="s">
        <v>42</v>
      </c>
      <c r="N68" s="31" t="s">
        <v>43</v>
      </c>
      <c r="O68" s="32">
        <v>8</v>
      </c>
      <c r="P68" s="32">
        <v>7</v>
      </c>
      <c r="Q68" s="32">
        <v>1</v>
      </c>
      <c r="R68" s="31" t="s">
        <v>42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4</v>
      </c>
      <c r="Y68" s="32">
        <v>0</v>
      </c>
      <c r="Z68" s="32">
        <v>0</v>
      </c>
      <c r="AA68" s="31" t="s">
        <v>42</v>
      </c>
      <c r="AB68" s="32">
        <v>0</v>
      </c>
      <c r="AC68" s="32">
        <v>0</v>
      </c>
      <c r="AD68" s="32">
        <v>0</v>
      </c>
      <c r="AE68" s="32">
        <v>0</v>
      </c>
      <c r="AF68" s="32">
        <v>0</v>
      </c>
      <c r="AG68" s="32">
        <v>3</v>
      </c>
      <c r="AH68" s="32">
        <v>0</v>
      </c>
      <c r="AI68" s="32">
        <v>0</v>
      </c>
      <c r="AJ68" s="31" t="s">
        <v>50</v>
      </c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V68" s="31" t="s">
        <v>909</v>
      </c>
      <c r="AW68" s="31" t="s">
        <v>485</v>
      </c>
      <c r="AX68" s="33">
        <v>45191</v>
      </c>
      <c r="AY68" s="31">
        <f t="shared" si="30"/>
        <v>4</v>
      </c>
      <c r="AZ68" s="26">
        <f t="shared" si="31"/>
        <v>3</v>
      </c>
      <c r="BA68" s="26">
        <f t="shared" si="32"/>
        <v>0</v>
      </c>
      <c r="BB68" s="34">
        <f t="shared" si="33"/>
        <v>7</v>
      </c>
      <c r="BC68">
        <f t="shared" si="34"/>
        <v>0</v>
      </c>
      <c r="BD68">
        <f t="shared" si="35"/>
        <v>0</v>
      </c>
      <c r="BE68">
        <f t="shared" si="36"/>
        <v>0</v>
      </c>
      <c r="BF68">
        <f t="shared" si="37"/>
        <v>0</v>
      </c>
      <c r="BG68">
        <f t="shared" si="38"/>
        <v>0</v>
      </c>
      <c r="BH68">
        <f t="shared" si="39"/>
        <v>7</v>
      </c>
      <c r="BI68">
        <f t="shared" si="40"/>
        <v>0</v>
      </c>
      <c r="BJ68">
        <f t="shared" si="41"/>
        <v>0</v>
      </c>
      <c r="BL68">
        <f t="shared" si="42"/>
        <v>0</v>
      </c>
      <c r="BM68">
        <f t="shared" si="43"/>
        <v>0</v>
      </c>
      <c r="BN68">
        <f t="shared" si="44"/>
        <v>1</v>
      </c>
    </row>
    <row r="69" spans="1:66" x14ac:dyDescent="0.25">
      <c r="A69" s="29">
        <v>30</v>
      </c>
      <c r="B69" s="30" t="s">
        <v>910</v>
      </c>
      <c r="C69" s="30" t="s">
        <v>911</v>
      </c>
      <c r="D69" s="31" t="s">
        <v>375</v>
      </c>
      <c r="E69" s="31"/>
      <c r="F69" s="31" t="s">
        <v>376</v>
      </c>
      <c r="G69" s="31" t="s">
        <v>912</v>
      </c>
      <c r="H69" s="31" t="s">
        <v>480</v>
      </c>
      <c r="I69" s="31" t="s">
        <v>913</v>
      </c>
      <c r="J69" s="31" t="s">
        <v>914</v>
      </c>
      <c r="K69" s="31" t="s">
        <v>915</v>
      </c>
      <c r="L69" s="31" t="s">
        <v>916</v>
      </c>
      <c r="M69" s="31" t="s">
        <v>42</v>
      </c>
      <c r="N69" s="31" t="s">
        <v>43</v>
      </c>
      <c r="O69" s="32">
        <v>14</v>
      </c>
      <c r="P69" s="32">
        <v>13</v>
      </c>
      <c r="Q69" s="32">
        <v>1</v>
      </c>
      <c r="R69" s="31" t="s">
        <v>42</v>
      </c>
      <c r="S69" s="35"/>
      <c r="T69" s="35"/>
      <c r="U69" s="35"/>
      <c r="V69" s="35"/>
      <c r="W69" s="35"/>
      <c r="X69" s="32">
        <v>1</v>
      </c>
      <c r="Y69" s="35"/>
      <c r="Z69" s="35"/>
      <c r="AA69" s="31" t="s">
        <v>42</v>
      </c>
      <c r="AB69" s="32">
        <v>1</v>
      </c>
      <c r="AC69" s="31"/>
      <c r="AD69" s="31"/>
      <c r="AE69" s="31"/>
      <c r="AF69" s="31"/>
      <c r="AG69" s="32">
        <v>6</v>
      </c>
      <c r="AH69" s="31"/>
      <c r="AI69" s="32">
        <v>5</v>
      </c>
      <c r="AJ69" s="31" t="s">
        <v>50</v>
      </c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V69" s="31" t="s">
        <v>917</v>
      </c>
      <c r="AW69" s="31" t="s">
        <v>485</v>
      </c>
      <c r="AX69" s="33">
        <v>45195</v>
      </c>
      <c r="AY69" s="31">
        <f t="shared" si="30"/>
        <v>1</v>
      </c>
      <c r="AZ69" s="26">
        <f t="shared" si="31"/>
        <v>12</v>
      </c>
      <c r="BA69" s="26">
        <f t="shared" si="32"/>
        <v>0</v>
      </c>
      <c r="BB69" s="34">
        <f t="shared" si="33"/>
        <v>13</v>
      </c>
      <c r="BC69">
        <f t="shared" si="34"/>
        <v>1</v>
      </c>
      <c r="BD69">
        <f t="shared" si="35"/>
        <v>0</v>
      </c>
      <c r="BE69">
        <f t="shared" si="36"/>
        <v>0</v>
      </c>
      <c r="BF69">
        <f t="shared" si="37"/>
        <v>0</v>
      </c>
      <c r="BG69">
        <f t="shared" si="38"/>
        <v>0</v>
      </c>
      <c r="BH69">
        <f t="shared" si="39"/>
        <v>7</v>
      </c>
      <c r="BI69">
        <f t="shared" si="40"/>
        <v>0</v>
      </c>
      <c r="BJ69">
        <f t="shared" si="41"/>
        <v>5</v>
      </c>
      <c r="BL69">
        <f t="shared" si="42"/>
        <v>0</v>
      </c>
      <c r="BM69">
        <f t="shared" si="43"/>
        <v>1</v>
      </c>
      <c r="BN69">
        <f t="shared" si="44"/>
        <v>0</v>
      </c>
    </row>
    <row r="70" spans="1:66" x14ac:dyDescent="0.25">
      <c r="A70" s="29">
        <v>34</v>
      </c>
      <c r="B70" s="30" t="s">
        <v>918</v>
      </c>
      <c r="C70" s="30" t="s">
        <v>919</v>
      </c>
      <c r="D70" s="31" t="s">
        <v>375</v>
      </c>
      <c r="E70" s="31"/>
      <c r="F70" s="31" t="s">
        <v>376</v>
      </c>
      <c r="G70" s="31" t="s">
        <v>920</v>
      </c>
      <c r="H70" s="31" t="s">
        <v>921</v>
      </c>
      <c r="I70" s="31" t="s">
        <v>922</v>
      </c>
      <c r="J70" s="31" t="s">
        <v>923</v>
      </c>
      <c r="K70" s="31" t="s">
        <v>924</v>
      </c>
      <c r="L70" s="31" t="s">
        <v>925</v>
      </c>
      <c r="M70" s="31" t="s">
        <v>42</v>
      </c>
      <c r="N70" s="31" t="s">
        <v>43</v>
      </c>
      <c r="O70" s="32">
        <v>9</v>
      </c>
      <c r="P70" s="32">
        <v>6</v>
      </c>
      <c r="Q70" s="32">
        <v>3</v>
      </c>
      <c r="R70" s="31" t="s">
        <v>50</v>
      </c>
      <c r="S70" s="35"/>
      <c r="T70" s="35"/>
      <c r="U70" s="35"/>
      <c r="V70" s="35"/>
      <c r="W70" s="35"/>
      <c r="X70" s="35"/>
      <c r="Y70" s="35"/>
      <c r="Z70" s="35"/>
      <c r="AA70" s="31" t="s">
        <v>42</v>
      </c>
      <c r="AB70" s="32">
        <v>0</v>
      </c>
      <c r="AC70" s="32">
        <v>0</v>
      </c>
      <c r="AD70" s="32">
        <v>0</v>
      </c>
      <c r="AE70" s="32">
        <v>0</v>
      </c>
      <c r="AF70" s="32">
        <v>0</v>
      </c>
      <c r="AG70" s="32">
        <v>3</v>
      </c>
      <c r="AH70" s="32">
        <v>0</v>
      </c>
      <c r="AI70" s="32">
        <v>1</v>
      </c>
      <c r="AJ70" s="31" t="s">
        <v>50</v>
      </c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V70" s="31" t="s">
        <v>421</v>
      </c>
      <c r="AW70" s="31" t="s">
        <v>922</v>
      </c>
      <c r="AX70" s="33">
        <v>45196</v>
      </c>
      <c r="AY70" s="31">
        <f t="shared" si="30"/>
        <v>0</v>
      </c>
      <c r="AZ70" s="26">
        <f t="shared" si="31"/>
        <v>4</v>
      </c>
      <c r="BA70" s="26">
        <f t="shared" si="32"/>
        <v>0</v>
      </c>
      <c r="BB70" s="34">
        <f t="shared" si="33"/>
        <v>4</v>
      </c>
      <c r="BC70">
        <f t="shared" si="34"/>
        <v>0</v>
      </c>
      <c r="BD70">
        <f t="shared" si="35"/>
        <v>0</v>
      </c>
      <c r="BE70">
        <f t="shared" si="36"/>
        <v>0</v>
      </c>
      <c r="BF70">
        <f t="shared" si="37"/>
        <v>0</v>
      </c>
      <c r="BG70">
        <f t="shared" si="38"/>
        <v>0</v>
      </c>
      <c r="BH70">
        <f t="shared" si="39"/>
        <v>3</v>
      </c>
      <c r="BI70">
        <f t="shared" si="40"/>
        <v>0</v>
      </c>
      <c r="BJ70">
        <f t="shared" si="41"/>
        <v>1</v>
      </c>
      <c r="BL70">
        <f t="shared" si="42"/>
        <v>0</v>
      </c>
      <c r="BM70">
        <f t="shared" si="43"/>
        <v>1</v>
      </c>
      <c r="BN70">
        <f t="shared" si="44"/>
        <v>0</v>
      </c>
    </row>
    <row r="71" spans="1:66" x14ac:dyDescent="0.25">
      <c r="A71" s="29">
        <v>37</v>
      </c>
      <c r="B71" s="30" t="s">
        <v>926</v>
      </c>
      <c r="C71" s="30" t="s">
        <v>927</v>
      </c>
      <c r="D71" s="31" t="s">
        <v>375</v>
      </c>
      <c r="E71" s="31"/>
      <c r="F71" s="31" t="s">
        <v>376</v>
      </c>
      <c r="G71" s="31" t="s">
        <v>928</v>
      </c>
      <c r="H71" s="31" t="s">
        <v>929</v>
      </c>
      <c r="I71" s="31" t="s">
        <v>930</v>
      </c>
      <c r="J71" s="31" t="s">
        <v>931</v>
      </c>
      <c r="K71" s="31" t="s">
        <v>932</v>
      </c>
      <c r="L71" s="31" t="s">
        <v>933</v>
      </c>
      <c r="M71" s="31" t="s">
        <v>42</v>
      </c>
      <c r="N71" s="31" t="s">
        <v>43</v>
      </c>
      <c r="O71" s="32">
        <v>13</v>
      </c>
      <c r="P71" s="32">
        <v>4</v>
      </c>
      <c r="Q71" s="32">
        <v>1</v>
      </c>
      <c r="R71" s="31" t="s">
        <v>42</v>
      </c>
      <c r="S71" s="35"/>
      <c r="T71" s="35"/>
      <c r="U71" s="35"/>
      <c r="V71" s="35"/>
      <c r="W71" s="35"/>
      <c r="X71" s="32">
        <v>2</v>
      </c>
      <c r="Y71" s="35"/>
      <c r="Z71" s="35"/>
      <c r="AA71" s="31" t="s">
        <v>42</v>
      </c>
      <c r="AB71" s="31"/>
      <c r="AC71" s="31"/>
      <c r="AD71" s="31"/>
      <c r="AE71" s="31"/>
      <c r="AF71" s="31"/>
      <c r="AG71" s="32">
        <v>2</v>
      </c>
      <c r="AH71" s="31"/>
      <c r="AI71" s="31"/>
      <c r="AJ71" s="31" t="s">
        <v>50</v>
      </c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V71" s="31" t="s">
        <v>934</v>
      </c>
      <c r="AW71" s="31" t="s">
        <v>930</v>
      </c>
      <c r="AX71" s="33">
        <v>45196</v>
      </c>
      <c r="AY71" s="31">
        <f t="shared" si="30"/>
        <v>2</v>
      </c>
      <c r="AZ71" s="26">
        <f t="shared" si="31"/>
        <v>2</v>
      </c>
      <c r="BA71" s="26">
        <f t="shared" si="32"/>
        <v>0</v>
      </c>
      <c r="BB71" s="34">
        <f t="shared" si="33"/>
        <v>4</v>
      </c>
      <c r="BC71">
        <f t="shared" si="34"/>
        <v>0</v>
      </c>
      <c r="BD71">
        <f t="shared" si="35"/>
        <v>0</v>
      </c>
      <c r="BE71">
        <f t="shared" si="36"/>
        <v>0</v>
      </c>
      <c r="BF71">
        <f t="shared" si="37"/>
        <v>0</v>
      </c>
      <c r="BG71">
        <f t="shared" si="38"/>
        <v>0</v>
      </c>
      <c r="BH71">
        <f t="shared" si="39"/>
        <v>4</v>
      </c>
      <c r="BI71">
        <f t="shared" si="40"/>
        <v>0</v>
      </c>
      <c r="BJ71">
        <f t="shared" si="41"/>
        <v>0</v>
      </c>
      <c r="BL71">
        <f t="shared" si="42"/>
        <v>1</v>
      </c>
      <c r="BM71">
        <f t="shared" si="43"/>
        <v>0</v>
      </c>
      <c r="BN71">
        <f t="shared" si="44"/>
        <v>0</v>
      </c>
    </row>
    <row r="72" spans="1:66" x14ac:dyDescent="0.25">
      <c r="A72" s="29">
        <v>53</v>
      </c>
      <c r="B72" s="30" t="s">
        <v>935</v>
      </c>
      <c r="C72" s="30" t="s">
        <v>936</v>
      </c>
      <c r="D72" s="31" t="s">
        <v>375</v>
      </c>
      <c r="E72" s="31"/>
      <c r="F72" s="31" t="s">
        <v>376</v>
      </c>
      <c r="G72" s="31" t="s">
        <v>937</v>
      </c>
      <c r="H72" s="31" t="s">
        <v>767</v>
      </c>
      <c r="I72" s="31" t="s">
        <v>896</v>
      </c>
      <c r="J72" s="31" t="s">
        <v>938</v>
      </c>
      <c r="K72" s="31" t="s">
        <v>894</v>
      </c>
      <c r="L72" s="31" t="s">
        <v>939</v>
      </c>
      <c r="M72" s="31" t="s">
        <v>42</v>
      </c>
      <c r="N72" s="31" t="s">
        <v>43</v>
      </c>
      <c r="O72" s="32">
        <v>5</v>
      </c>
      <c r="P72" s="32">
        <v>4</v>
      </c>
      <c r="Q72" s="32">
        <v>1</v>
      </c>
      <c r="R72" s="31" t="s">
        <v>42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</v>
      </c>
      <c r="Y72" s="32">
        <v>0</v>
      </c>
      <c r="Z72" s="32">
        <v>0</v>
      </c>
      <c r="AA72" s="31" t="s">
        <v>42</v>
      </c>
      <c r="AB72" s="32">
        <v>0</v>
      </c>
      <c r="AC72" s="32">
        <v>0</v>
      </c>
      <c r="AD72" s="32">
        <v>0</v>
      </c>
      <c r="AE72" s="32">
        <v>0</v>
      </c>
      <c r="AF72" s="32">
        <v>0</v>
      </c>
      <c r="AG72" s="32">
        <v>3</v>
      </c>
      <c r="AH72" s="32">
        <v>0</v>
      </c>
      <c r="AI72" s="32">
        <v>0</v>
      </c>
      <c r="AJ72" s="31" t="s">
        <v>50</v>
      </c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V72" s="31" t="s">
        <v>400</v>
      </c>
      <c r="AW72" s="31" t="s">
        <v>896</v>
      </c>
      <c r="AX72" s="33">
        <v>45198</v>
      </c>
      <c r="AY72" s="31">
        <f t="shared" si="30"/>
        <v>1</v>
      </c>
      <c r="AZ72" s="26">
        <f t="shared" si="31"/>
        <v>3</v>
      </c>
      <c r="BA72" s="26">
        <f t="shared" si="32"/>
        <v>0</v>
      </c>
      <c r="BB72" s="34">
        <f t="shared" si="33"/>
        <v>4</v>
      </c>
      <c r="BC72">
        <f t="shared" si="34"/>
        <v>0</v>
      </c>
      <c r="BD72">
        <f t="shared" si="35"/>
        <v>0</v>
      </c>
      <c r="BE72">
        <f t="shared" si="36"/>
        <v>0</v>
      </c>
      <c r="BF72">
        <f t="shared" si="37"/>
        <v>0</v>
      </c>
      <c r="BG72">
        <f t="shared" si="38"/>
        <v>0</v>
      </c>
      <c r="BH72">
        <f t="shared" si="39"/>
        <v>4</v>
      </c>
      <c r="BI72">
        <f t="shared" si="40"/>
        <v>0</v>
      </c>
      <c r="BJ72">
        <f t="shared" si="41"/>
        <v>0</v>
      </c>
      <c r="BL72">
        <f t="shared" si="42"/>
        <v>0</v>
      </c>
      <c r="BM72">
        <f t="shared" si="43"/>
        <v>1</v>
      </c>
      <c r="BN72">
        <f t="shared" si="44"/>
        <v>0</v>
      </c>
    </row>
    <row r="73" spans="1:66" x14ac:dyDescent="0.25">
      <c r="A73" s="29">
        <v>65</v>
      </c>
      <c r="B73" s="30" t="s">
        <v>940</v>
      </c>
      <c r="C73" s="30" t="s">
        <v>941</v>
      </c>
      <c r="D73" s="31" t="s">
        <v>375</v>
      </c>
      <c r="E73" s="31"/>
      <c r="F73" s="31" t="s">
        <v>376</v>
      </c>
      <c r="G73" s="31" t="s">
        <v>942</v>
      </c>
      <c r="H73" s="31" t="s">
        <v>767</v>
      </c>
      <c r="I73" s="31" t="s">
        <v>943</v>
      </c>
      <c r="J73" s="31" t="s">
        <v>944</v>
      </c>
      <c r="K73" s="31" t="s">
        <v>945</v>
      </c>
      <c r="L73" s="31" t="s">
        <v>946</v>
      </c>
      <c r="M73" s="31" t="s">
        <v>42</v>
      </c>
      <c r="N73" s="31" t="s">
        <v>43</v>
      </c>
      <c r="O73" s="32">
        <v>6</v>
      </c>
      <c r="P73" s="32">
        <v>6</v>
      </c>
      <c r="Q73" s="32">
        <v>1</v>
      </c>
      <c r="R73" s="31" t="s">
        <v>42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</v>
      </c>
      <c r="Y73" s="32">
        <v>0</v>
      </c>
      <c r="Z73" s="32">
        <v>0</v>
      </c>
      <c r="AA73" s="31" t="s">
        <v>42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1</v>
      </c>
      <c r="AH73" s="32">
        <v>0</v>
      </c>
      <c r="AI73" s="32">
        <v>0</v>
      </c>
      <c r="AJ73" s="31" t="s">
        <v>50</v>
      </c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V73" s="31" t="s">
        <v>943</v>
      </c>
      <c r="AW73" s="31" t="s">
        <v>943</v>
      </c>
      <c r="AX73" s="33">
        <v>45198</v>
      </c>
      <c r="AY73" s="31">
        <f t="shared" si="30"/>
        <v>5</v>
      </c>
      <c r="AZ73" s="26">
        <f t="shared" si="31"/>
        <v>1</v>
      </c>
      <c r="BA73" s="26">
        <f t="shared" si="32"/>
        <v>0</v>
      </c>
      <c r="BB73" s="34">
        <f t="shared" si="33"/>
        <v>6</v>
      </c>
      <c r="BC73">
        <f t="shared" si="34"/>
        <v>0</v>
      </c>
      <c r="BD73">
        <f t="shared" si="35"/>
        <v>0</v>
      </c>
      <c r="BE73">
        <f t="shared" si="36"/>
        <v>0</v>
      </c>
      <c r="BF73">
        <f t="shared" si="37"/>
        <v>0</v>
      </c>
      <c r="BG73">
        <f t="shared" si="38"/>
        <v>0</v>
      </c>
      <c r="BH73">
        <f t="shared" si="39"/>
        <v>6</v>
      </c>
      <c r="BI73">
        <f t="shared" si="40"/>
        <v>0</v>
      </c>
      <c r="BJ73">
        <f t="shared" si="41"/>
        <v>0</v>
      </c>
      <c r="BL73">
        <f t="shared" si="42"/>
        <v>0</v>
      </c>
      <c r="BM73">
        <f t="shared" si="43"/>
        <v>0</v>
      </c>
      <c r="BN73">
        <f t="shared" si="44"/>
        <v>1</v>
      </c>
    </row>
    <row r="74" spans="1:66" x14ac:dyDescent="0.25">
      <c r="A74" s="29">
        <v>73</v>
      </c>
      <c r="B74" s="30" t="s">
        <v>947</v>
      </c>
      <c r="C74" s="30" t="s">
        <v>948</v>
      </c>
      <c r="D74" s="31" t="s">
        <v>375</v>
      </c>
      <c r="E74" s="31"/>
      <c r="F74" s="31" t="s">
        <v>376</v>
      </c>
      <c r="G74" s="31" t="s">
        <v>949</v>
      </c>
      <c r="H74" s="31" t="s">
        <v>950</v>
      </c>
      <c r="I74" s="31" t="s">
        <v>951</v>
      </c>
      <c r="J74" s="31" t="s">
        <v>952</v>
      </c>
      <c r="K74" s="32" t="s">
        <v>953</v>
      </c>
      <c r="L74" s="31" t="s">
        <v>954</v>
      </c>
      <c r="M74" s="31" t="s">
        <v>42</v>
      </c>
      <c r="N74" s="31" t="s">
        <v>43</v>
      </c>
      <c r="O74" s="32">
        <v>9</v>
      </c>
      <c r="P74" s="32">
        <v>9</v>
      </c>
      <c r="Q74" s="32">
        <v>0</v>
      </c>
      <c r="R74" s="31" t="s">
        <v>42</v>
      </c>
      <c r="S74" s="32">
        <v>0</v>
      </c>
      <c r="T74" s="32">
        <v>0</v>
      </c>
      <c r="U74" s="32">
        <v>0</v>
      </c>
      <c r="V74" s="32">
        <v>1</v>
      </c>
      <c r="W74" s="32">
        <v>0</v>
      </c>
      <c r="X74" s="32">
        <v>2</v>
      </c>
      <c r="Y74" s="32">
        <v>1</v>
      </c>
      <c r="Z74" s="32">
        <v>0</v>
      </c>
      <c r="AA74" s="31" t="s">
        <v>42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6</v>
      </c>
      <c r="AH74" s="32">
        <v>0</v>
      </c>
      <c r="AI74" s="32">
        <v>0</v>
      </c>
      <c r="AJ74" s="31" t="s">
        <v>50</v>
      </c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V74" s="31" t="s">
        <v>955</v>
      </c>
      <c r="AW74" s="31" t="s">
        <v>956</v>
      </c>
      <c r="AX74" s="33">
        <v>45198</v>
      </c>
      <c r="AY74" s="31">
        <f t="shared" si="30"/>
        <v>4</v>
      </c>
      <c r="AZ74" s="26">
        <f t="shared" si="31"/>
        <v>6</v>
      </c>
      <c r="BA74" s="26">
        <f t="shared" si="32"/>
        <v>0</v>
      </c>
      <c r="BB74" s="34">
        <f t="shared" si="33"/>
        <v>10</v>
      </c>
      <c r="BC74">
        <f t="shared" si="34"/>
        <v>0</v>
      </c>
      <c r="BD74">
        <f t="shared" si="35"/>
        <v>0</v>
      </c>
      <c r="BE74">
        <f t="shared" si="36"/>
        <v>0</v>
      </c>
      <c r="BF74">
        <f t="shared" si="37"/>
        <v>1</v>
      </c>
      <c r="BG74">
        <f t="shared" si="38"/>
        <v>0</v>
      </c>
      <c r="BH74">
        <f t="shared" si="39"/>
        <v>8</v>
      </c>
      <c r="BI74">
        <f t="shared" si="40"/>
        <v>1</v>
      </c>
      <c r="BJ74">
        <f t="shared" si="41"/>
        <v>0</v>
      </c>
      <c r="BL74">
        <f t="shared" si="42"/>
        <v>0</v>
      </c>
      <c r="BM74">
        <f t="shared" si="43"/>
        <v>1</v>
      </c>
      <c r="BN74">
        <f t="shared" si="44"/>
        <v>0</v>
      </c>
    </row>
    <row r="75" spans="1:66" x14ac:dyDescent="0.25">
      <c r="A75" s="29">
        <v>76</v>
      </c>
      <c r="B75" s="30" t="s">
        <v>957</v>
      </c>
      <c r="C75" s="30" t="s">
        <v>958</v>
      </c>
      <c r="D75" s="31" t="s">
        <v>375</v>
      </c>
      <c r="E75" s="31"/>
      <c r="F75" s="31" t="s">
        <v>376</v>
      </c>
      <c r="G75" s="31" t="s">
        <v>959</v>
      </c>
      <c r="H75" s="31" t="s">
        <v>960</v>
      </c>
      <c r="I75" s="31" t="s">
        <v>961</v>
      </c>
      <c r="J75" s="31" t="s">
        <v>962</v>
      </c>
      <c r="K75" s="31" t="s">
        <v>963</v>
      </c>
      <c r="L75" s="31" t="s">
        <v>189</v>
      </c>
      <c r="M75" s="31" t="s">
        <v>42</v>
      </c>
      <c r="N75" s="31" t="s">
        <v>43</v>
      </c>
      <c r="O75" s="32">
        <v>15</v>
      </c>
      <c r="P75" s="32">
        <v>9</v>
      </c>
      <c r="Q75" s="32">
        <v>1</v>
      </c>
      <c r="R75" s="31" t="s">
        <v>42</v>
      </c>
      <c r="S75" s="35"/>
      <c r="T75" s="35"/>
      <c r="U75" s="32">
        <v>1</v>
      </c>
      <c r="V75" s="32">
        <v>2</v>
      </c>
      <c r="W75" s="35"/>
      <c r="X75" s="35"/>
      <c r="Y75" s="35"/>
      <c r="Z75" s="35"/>
      <c r="AA75" s="31" t="s">
        <v>42</v>
      </c>
      <c r="AB75" s="32">
        <v>1</v>
      </c>
      <c r="AC75" s="31"/>
      <c r="AD75" s="31"/>
      <c r="AE75" s="32">
        <v>4</v>
      </c>
      <c r="AF75" s="31"/>
      <c r="AG75" s="31"/>
      <c r="AH75" s="31"/>
      <c r="AI75" s="32">
        <v>1</v>
      </c>
      <c r="AJ75" s="31" t="s">
        <v>50</v>
      </c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V75" s="31" t="s">
        <v>961</v>
      </c>
      <c r="AW75" s="31" t="s">
        <v>961</v>
      </c>
      <c r="AX75" s="33">
        <v>45198</v>
      </c>
      <c r="AY75" s="31">
        <f t="shared" si="30"/>
        <v>3</v>
      </c>
      <c r="AZ75" s="26">
        <f t="shared" si="31"/>
        <v>6</v>
      </c>
      <c r="BA75" s="26">
        <f t="shared" si="32"/>
        <v>0</v>
      </c>
      <c r="BB75" s="34">
        <f t="shared" si="33"/>
        <v>9</v>
      </c>
      <c r="BC75">
        <f t="shared" si="34"/>
        <v>1</v>
      </c>
      <c r="BD75">
        <f t="shared" si="35"/>
        <v>0</v>
      </c>
      <c r="BE75">
        <f t="shared" si="36"/>
        <v>1</v>
      </c>
      <c r="BF75">
        <f t="shared" si="37"/>
        <v>6</v>
      </c>
      <c r="BG75">
        <f t="shared" si="38"/>
        <v>0</v>
      </c>
      <c r="BH75">
        <f t="shared" si="39"/>
        <v>0</v>
      </c>
      <c r="BI75">
        <f t="shared" si="40"/>
        <v>0</v>
      </c>
      <c r="BJ75">
        <f t="shared" si="41"/>
        <v>1</v>
      </c>
      <c r="BL75">
        <f t="shared" si="42"/>
        <v>0</v>
      </c>
      <c r="BM75">
        <f t="shared" si="43"/>
        <v>1</v>
      </c>
      <c r="BN75">
        <f t="shared" si="44"/>
        <v>0</v>
      </c>
    </row>
    <row r="76" spans="1:66" x14ac:dyDescent="0.25">
      <c r="A76" s="29">
        <v>81</v>
      </c>
      <c r="B76" s="30" t="s">
        <v>964</v>
      </c>
      <c r="C76" s="30" t="s">
        <v>965</v>
      </c>
      <c r="D76" s="31" t="s">
        <v>375</v>
      </c>
      <c r="E76" s="31"/>
      <c r="F76" s="31" t="s">
        <v>376</v>
      </c>
      <c r="G76" s="31" t="s">
        <v>966</v>
      </c>
      <c r="H76" s="31" t="s">
        <v>967</v>
      </c>
      <c r="I76" s="31" t="s">
        <v>968</v>
      </c>
      <c r="J76" s="31" t="s">
        <v>969</v>
      </c>
      <c r="K76" s="31" t="s">
        <v>970</v>
      </c>
      <c r="L76" s="31" t="s">
        <v>971</v>
      </c>
      <c r="M76" s="31" t="s">
        <v>42</v>
      </c>
      <c r="N76" s="31" t="s">
        <v>43</v>
      </c>
      <c r="O76" s="32">
        <v>13</v>
      </c>
      <c r="P76" s="32">
        <v>13</v>
      </c>
      <c r="Q76" s="32">
        <v>1</v>
      </c>
      <c r="R76" s="31" t="s">
        <v>50</v>
      </c>
      <c r="S76" s="35"/>
      <c r="T76" s="35"/>
      <c r="U76" s="35"/>
      <c r="V76" s="35"/>
      <c r="W76" s="35"/>
      <c r="X76" s="35"/>
      <c r="Y76" s="35"/>
      <c r="Z76" s="35"/>
      <c r="AA76" s="31" t="s">
        <v>42</v>
      </c>
      <c r="AB76" s="32">
        <v>3</v>
      </c>
      <c r="AC76" s="32">
        <v>1</v>
      </c>
      <c r="AD76" s="31"/>
      <c r="AE76" s="31"/>
      <c r="AF76" s="31"/>
      <c r="AG76" s="32">
        <v>9</v>
      </c>
      <c r="AH76" s="31"/>
      <c r="AI76" s="31"/>
      <c r="AJ76" s="31" t="s">
        <v>50</v>
      </c>
      <c r="AK76" s="31"/>
      <c r="AL76" s="31"/>
      <c r="AM76" s="31"/>
      <c r="AN76" s="31"/>
      <c r="AO76" s="31"/>
      <c r="AP76" s="31"/>
      <c r="AQ76" s="31"/>
      <c r="AR76" s="31"/>
      <c r="AS76" s="31" t="s">
        <v>50</v>
      </c>
      <c r="AT76" s="31"/>
      <c r="AV76" s="31" t="s">
        <v>972</v>
      </c>
      <c r="AW76" s="31" t="s">
        <v>968</v>
      </c>
      <c r="AX76" s="33">
        <v>45199</v>
      </c>
      <c r="AY76" s="31">
        <f t="shared" si="30"/>
        <v>0</v>
      </c>
      <c r="AZ76" s="26">
        <f t="shared" si="31"/>
        <v>13</v>
      </c>
      <c r="BA76" s="26">
        <f t="shared" si="32"/>
        <v>0</v>
      </c>
      <c r="BB76" s="34">
        <f t="shared" si="33"/>
        <v>13</v>
      </c>
      <c r="BC76">
        <f t="shared" si="34"/>
        <v>3</v>
      </c>
      <c r="BD76">
        <f t="shared" si="35"/>
        <v>1</v>
      </c>
      <c r="BE76">
        <f t="shared" si="36"/>
        <v>0</v>
      </c>
      <c r="BF76">
        <f t="shared" si="37"/>
        <v>0</v>
      </c>
      <c r="BG76">
        <f t="shared" si="38"/>
        <v>0</v>
      </c>
      <c r="BH76">
        <f t="shared" si="39"/>
        <v>9</v>
      </c>
      <c r="BI76">
        <f t="shared" si="40"/>
        <v>0</v>
      </c>
      <c r="BJ76">
        <f t="shared" si="41"/>
        <v>0</v>
      </c>
      <c r="BL76">
        <f t="shared" si="42"/>
        <v>0</v>
      </c>
      <c r="BM76">
        <f t="shared" si="43"/>
        <v>1</v>
      </c>
      <c r="BN76">
        <f t="shared" si="44"/>
        <v>0</v>
      </c>
    </row>
    <row r="77" spans="1:66" x14ac:dyDescent="0.25">
      <c r="A77" s="29">
        <v>82</v>
      </c>
      <c r="B77" s="30" t="s">
        <v>973</v>
      </c>
      <c r="C77" s="30" t="s">
        <v>974</v>
      </c>
      <c r="D77" s="31" t="s">
        <v>375</v>
      </c>
      <c r="E77" s="31"/>
      <c r="F77" s="31" t="s">
        <v>376</v>
      </c>
      <c r="G77" s="31" t="s">
        <v>975</v>
      </c>
      <c r="H77" s="31" t="s">
        <v>976</v>
      </c>
      <c r="I77" s="31" t="s">
        <v>977</v>
      </c>
      <c r="J77" s="31" t="s">
        <v>978</v>
      </c>
      <c r="K77" s="31" t="s">
        <v>979</v>
      </c>
      <c r="L77" s="31" t="s">
        <v>980</v>
      </c>
      <c r="M77" s="31" t="s">
        <v>42</v>
      </c>
      <c r="N77" s="31" t="s">
        <v>43</v>
      </c>
      <c r="O77" s="32">
        <v>24</v>
      </c>
      <c r="P77" s="32">
        <v>23</v>
      </c>
      <c r="Q77" s="32">
        <v>3</v>
      </c>
      <c r="R77" s="31" t="s">
        <v>42</v>
      </c>
      <c r="S77" s="32">
        <v>0</v>
      </c>
      <c r="T77" s="32">
        <v>0</v>
      </c>
      <c r="U77" s="32">
        <v>0</v>
      </c>
      <c r="V77" s="32">
        <v>1</v>
      </c>
      <c r="W77" s="32">
        <v>0</v>
      </c>
      <c r="X77" s="32">
        <v>4</v>
      </c>
      <c r="Y77" s="32">
        <v>0</v>
      </c>
      <c r="Z77" s="32">
        <v>1</v>
      </c>
      <c r="AA77" s="31" t="s">
        <v>42</v>
      </c>
      <c r="AB77" s="32">
        <v>0</v>
      </c>
      <c r="AC77" s="32">
        <v>0</v>
      </c>
      <c r="AD77" s="32">
        <v>1</v>
      </c>
      <c r="AE77" s="32">
        <v>0</v>
      </c>
      <c r="AF77" s="32">
        <v>0</v>
      </c>
      <c r="AG77" s="32">
        <v>11</v>
      </c>
      <c r="AH77" s="32">
        <v>0</v>
      </c>
      <c r="AI77" s="32">
        <v>0</v>
      </c>
      <c r="AJ77" s="31" t="s">
        <v>50</v>
      </c>
      <c r="AK77" s="31"/>
      <c r="AL77" s="31"/>
      <c r="AM77" s="31"/>
      <c r="AN77" s="31"/>
      <c r="AO77" s="31"/>
      <c r="AP77" s="31"/>
      <c r="AQ77" s="31"/>
      <c r="AR77" s="31"/>
      <c r="AS77" s="31" t="s">
        <v>42</v>
      </c>
      <c r="AT77" s="32">
        <v>3</v>
      </c>
      <c r="AV77" s="31" t="s">
        <v>977</v>
      </c>
      <c r="AW77" s="31" t="s">
        <v>977</v>
      </c>
      <c r="AX77" s="33">
        <v>45189</v>
      </c>
      <c r="AY77" s="32">
        <f t="shared" si="30"/>
        <v>6</v>
      </c>
      <c r="AZ77" s="26">
        <f t="shared" si="31"/>
        <v>12</v>
      </c>
      <c r="BA77" s="26">
        <f t="shared" si="32"/>
        <v>0</v>
      </c>
      <c r="BB77" s="37">
        <f t="shared" si="33"/>
        <v>21</v>
      </c>
      <c r="BC77">
        <f t="shared" si="34"/>
        <v>0</v>
      </c>
      <c r="BD77">
        <f t="shared" si="35"/>
        <v>0</v>
      </c>
      <c r="BE77">
        <f t="shared" si="36"/>
        <v>1</v>
      </c>
      <c r="BF77">
        <f t="shared" si="37"/>
        <v>1</v>
      </c>
      <c r="BG77">
        <f t="shared" si="38"/>
        <v>0</v>
      </c>
      <c r="BH77">
        <f t="shared" si="39"/>
        <v>15</v>
      </c>
      <c r="BI77">
        <f t="shared" si="40"/>
        <v>0</v>
      </c>
      <c r="BJ77">
        <f t="shared" si="41"/>
        <v>4</v>
      </c>
      <c r="BL77">
        <f t="shared" si="42"/>
        <v>0</v>
      </c>
      <c r="BM77">
        <f t="shared" si="43"/>
        <v>1</v>
      </c>
      <c r="BN77">
        <f t="shared" si="44"/>
        <v>0</v>
      </c>
    </row>
    <row r="78" spans="1:66" x14ac:dyDescent="0.25">
      <c r="A78" s="29">
        <v>94</v>
      </c>
      <c r="B78" s="30" t="s">
        <v>981</v>
      </c>
      <c r="C78" s="30" t="s">
        <v>982</v>
      </c>
      <c r="D78" s="31" t="s">
        <v>375</v>
      </c>
      <c r="E78" s="31"/>
      <c r="F78" s="31" t="s">
        <v>376</v>
      </c>
      <c r="G78" s="31" t="s">
        <v>983</v>
      </c>
      <c r="H78" s="31" t="s">
        <v>676</v>
      </c>
      <c r="I78" s="31" t="s">
        <v>677</v>
      </c>
      <c r="J78" s="31" t="s">
        <v>678</v>
      </c>
      <c r="K78" s="31" t="s">
        <v>679</v>
      </c>
      <c r="L78" s="31" t="s">
        <v>194</v>
      </c>
      <c r="M78" s="31" t="s">
        <v>42</v>
      </c>
      <c r="N78" s="31" t="s">
        <v>43</v>
      </c>
      <c r="O78" s="32">
        <v>21</v>
      </c>
      <c r="P78" s="32">
        <v>11</v>
      </c>
      <c r="Q78" s="32">
        <v>1</v>
      </c>
      <c r="R78" s="31" t="s">
        <v>42</v>
      </c>
      <c r="S78" s="32">
        <v>1</v>
      </c>
      <c r="T78" s="32">
        <v>0</v>
      </c>
      <c r="U78" s="32">
        <v>0</v>
      </c>
      <c r="V78" s="32">
        <v>1</v>
      </c>
      <c r="W78" s="32">
        <v>0</v>
      </c>
      <c r="X78" s="32">
        <v>2</v>
      </c>
      <c r="Y78" s="32">
        <v>0</v>
      </c>
      <c r="Z78" s="32">
        <v>0</v>
      </c>
      <c r="AA78" s="31" t="s">
        <v>42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7</v>
      </c>
      <c r="AH78" s="32">
        <v>0</v>
      </c>
      <c r="AI78" s="32">
        <v>0</v>
      </c>
      <c r="AJ78" s="31" t="s">
        <v>50</v>
      </c>
      <c r="AK78" s="31"/>
      <c r="AL78" s="31"/>
      <c r="AM78" s="31"/>
      <c r="AN78" s="31"/>
      <c r="AO78" s="31"/>
      <c r="AP78" s="31"/>
      <c r="AQ78" s="31"/>
      <c r="AR78" s="31"/>
      <c r="AS78" s="31" t="s">
        <v>50</v>
      </c>
      <c r="AT78" s="31"/>
      <c r="AV78" s="31" t="s">
        <v>680</v>
      </c>
      <c r="AW78" s="31" t="s">
        <v>681</v>
      </c>
      <c r="AX78" s="33">
        <v>45201</v>
      </c>
      <c r="AY78" s="31">
        <f t="shared" si="30"/>
        <v>4</v>
      </c>
      <c r="AZ78" s="26">
        <f t="shared" si="31"/>
        <v>7</v>
      </c>
      <c r="BA78" s="26">
        <f t="shared" si="32"/>
        <v>0</v>
      </c>
      <c r="BB78" s="34">
        <f t="shared" si="33"/>
        <v>11</v>
      </c>
      <c r="BC78">
        <f t="shared" si="34"/>
        <v>1</v>
      </c>
      <c r="BD78">
        <f t="shared" si="35"/>
        <v>0</v>
      </c>
      <c r="BE78">
        <f t="shared" si="36"/>
        <v>0</v>
      </c>
      <c r="BF78">
        <f t="shared" si="37"/>
        <v>1</v>
      </c>
      <c r="BG78">
        <f t="shared" si="38"/>
        <v>0</v>
      </c>
      <c r="BH78">
        <f t="shared" si="39"/>
        <v>9</v>
      </c>
      <c r="BI78">
        <f t="shared" si="40"/>
        <v>0</v>
      </c>
      <c r="BJ78">
        <f t="shared" si="41"/>
        <v>0</v>
      </c>
      <c r="BL78">
        <f t="shared" si="42"/>
        <v>0</v>
      </c>
      <c r="BM78">
        <f t="shared" si="43"/>
        <v>1</v>
      </c>
      <c r="BN78">
        <f t="shared" si="44"/>
        <v>0</v>
      </c>
    </row>
    <row r="79" spans="1:66" x14ac:dyDescent="0.25">
      <c r="A79" s="29">
        <v>109</v>
      </c>
      <c r="B79" s="30" t="s">
        <v>984</v>
      </c>
      <c r="C79" s="30" t="s">
        <v>985</v>
      </c>
      <c r="D79" s="31" t="s">
        <v>375</v>
      </c>
      <c r="E79" s="31"/>
      <c r="F79" s="31" t="s">
        <v>376</v>
      </c>
      <c r="G79" s="31" t="s">
        <v>986</v>
      </c>
      <c r="H79" s="31" t="s">
        <v>728</v>
      </c>
      <c r="I79" s="31" t="s">
        <v>745</v>
      </c>
      <c r="J79" s="31" t="s">
        <v>730</v>
      </c>
      <c r="K79" s="32" t="s">
        <v>746</v>
      </c>
      <c r="L79" s="31" t="s">
        <v>135</v>
      </c>
      <c r="M79" s="31" t="s">
        <v>42</v>
      </c>
      <c r="N79" s="31" t="s">
        <v>43</v>
      </c>
      <c r="O79" s="32">
        <v>5</v>
      </c>
      <c r="P79" s="32">
        <v>5</v>
      </c>
      <c r="Q79" s="32">
        <v>1</v>
      </c>
      <c r="R79" s="31" t="s">
        <v>42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1</v>
      </c>
      <c r="AA79" s="31" t="s">
        <v>42</v>
      </c>
      <c r="AB79" s="32">
        <v>1</v>
      </c>
      <c r="AC79" s="32">
        <v>0</v>
      </c>
      <c r="AD79" s="32">
        <v>0</v>
      </c>
      <c r="AE79" s="32">
        <v>2</v>
      </c>
      <c r="AF79" s="32">
        <v>0</v>
      </c>
      <c r="AG79" s="32">
        <v>0</v>
      </c>
      <c r="AH79" s="32">
        <v>0</v>
      </c>
      <c r="AI79" s="32">
        <v>0</v>
      </c>
      <c r="AJ79" s="31" t="s">
        <v>50</v>
      </c>
      <c r="AK79" s="31"/>
      <c r="AL79" s="31"/>
      <c r="AM79" s="31"/>
      <c r="AN79" s="31"/>
      <c r="AO79" s="31"/>
      <c r="AP79" s="31"/>
      <c r="AQ79" s="31"/>
      <c r="AR79" s="31"/>
      <c r="AS79" s="31" t="s">
        <v>42</v>
      </c>
      <c r="AT79" s="32">
        <v>1</v>
      </c>
      <c r="AV79" s="31" t="s">
        <v>987</v>
      </c>
      <c r="AW79" s="31" t="s">
        <v>745</v>
      </c>
      <c r="AX79" s="33">
        <v>45205</v>
      </c>
      <c r="AY79" s="32">
        <f t="shared" si="30"/>
        <v>1</v>
      </c>
      <c r="AZ79" s="26">
        <f t="shared" si="31"/>
        <v>3</v>
      </c>
      <c r="BA79" s="26">
        <f t="shared" si="32"/>
        <v>0</v>
      </c>
      <c r="BB79" s="37">
        <f t="shared" si="33"/>
        <v>5</v>
      </c>
      <c r="BC79">
        <f t="shared" si="34"/>
        <v>1</v>
      </c>
      <c r="BD79">
        <f t="shared" si="35"/>
        <v>0</v>
      </c>
      <c r="BE79">
        <f t="shared" si="36"/>
        <v>0</v>
      </c>
      <c r="BF79">
        <f t="shared" si="37"/>
        <v>2</v>
      </c>
      <c r="BG79">
        <f t="shared" si="38"/>
        <v>0</v>
      </c>
      <c r="BH79">
        <f t="shared" si="39"/>
        <v>0</v>
      </c>
      <c r="BI79">
        <f t="shared" si="40"/>
        <v>0</v>
      </c>
      <c r="BJ79">
        <f t="shared" si="41"/>
        <v>2</v>
      </c>
      <c r="BL79">
        <f t="shared" si="42"/>
        <v>0</v>
      </c>
      <c r="BM79">
        <f t="shared" si="43"/>
        <v>1</v>
      </c>
      <c r="BN79">
        <f t="shared" si="44"/>
        <v>0</v>
      </c>
    </row>
    <row r="80" spans="1:66" x14ac:dyDescent="0.25">
      <c r="A80" s="29">
        <v>111</v>
      </c>
      <c r="B80" s="30" t="s">
        <v>988</v>
      </c>
      <c r="C80" s="30" t="s">
        <v>989</v>
      </c>
      <c r="D80" s="31" t="s">
        <v>375</v>
      </c>
      <c r="E80" s="31"/>
      <c r="F80" s="31" t="s">
        <v>376</v>
      </c>
      <c r="G80" s="31" t="s">
        <v>990</v>
      </c>
      <c r="H80" s="31" t="s">
        <v>728</v>
      </c>
      <c r="I80" s="31" t="s">
        <v>745</v>
      </c>
      <c r="J80" s="31" t="s">
        <v>730</v>
      </c>
      <c r="K80" s="32" t="s">
        <v>746</v>
      </c>
      <c r="L80" s="31" t="s">
        <v>198</v>
      </c>
      <c r="M80" s="31" t="s">
        <v>42</v>
      </c>
      <c r="N80" s="31" t="s">
        <v>43</v>
      </c>
      <c r="O80" s="32">
        <v>21</v>
      </c>
      <c r="P80" s="32">
        <v>21</v>
      </c>
      <c r="Q80" s="32">
        <v>4</v>
      </c>
      <c r="R80" s="31" t="s">
        <v>42</v>
      </c>
      <c r="S80" s="32">
        <v>0</v>
      </c>
      <c r="T80" s="32">
        <v>0</v>
      </c>
      <c r="U80" s="32">
        <v>0</v>
      </c>
      <c r="V80" s="32">
        <v>1</v>
      </c>
      <c r="W80" s="32">
        <v>0</v>
      </c>
      <c r="X80" s="32">
        <v>4</v>
      </c>
      <c r="Y80" s="32">
        <v>0</v>
      </c>
      <c r="Z80" s="32">
        <v>0</v>
      </c>
      <c r="AA80" s="31" t="s">
        <v>42</v>
      </c>
      <c r="AB80" s="32">
        <v>0</v>
      </c>
      <c r="AC80" s="32">
        <v>0</v>
      </c>
      <c r="AD80" s="32">
        <v>2</v>
      </c>
      <c r="AE80" s="32">
        <v>0</v>
      </c>
      <c r="AF80" s="32">
        <v>0</v>
      </c>
      <c r="AG80" s="32">
        <v>11</v>
      </c>
      <c r="AH80" s="32">
        <v>0</v>
      </c>
      <c r="AI80" s="32">
        <v>0</v>
      </c>
      <c r="AJ80" s="31" t="s">
        <v>50</v>
      </c>
      <c r="AK80" s="31"/>
      <c r="AL80" s="31"/>
      <c r="AM80" s="31"/>
      <c r="AN80" s="31"/>
      <c r="AO80" s="31"/>
      <c r="AP80" s="31"/>
      <c r="AQ80" s="31"/>
      <c r="AR80" s="31"/>
      <c r="AS80" s="31" t="s">
        <v>50</v>
      </c>
      <c r="AT80" s="31"/>
      <c r="AV80" s="31" t="s">
        <v>991</v>
      </c>
      <c r="AW80" s="31" t="s">
        <v>745</v>
      </c>
      <c r="AX80" s="33">
        <v>45205</v>
      </c>
      <c r="AY80" s="31">
        <f t="shared" si="30"/>
        <v>5</v>
      </c>
      <c r="AZ80" s="26">
        <f t="shared" si="31"/>
        <v>13</v>
      </c>
      <c r="BA80" s="26">
        <f t="shared" si="32"/>
        <v>0</v>
      </c>
      <c r="BB80" s="34">
        <f t="shared" si="33"/>
        <v>18</v>
      </c>
      <c r="BC80">
        <f t="shared" si="34"/>
        <v>0</v>
      </c>
      <c r="BD80">
        <f t="shared" si="35"/>
        <v>0</v>
      </c>
      <c r="BE80">
        <f t="shared" si="36"/>
        <v>2</v>
      </c>
      <c r="BF80">
        <f t="shared" si="37"/>
        <v>1</v>
      </c>
      <c r="BG80">
        <f t="shared" si="38"/>
        <v>0</v>
      </c>
      <c r="BH80">
        <f t="shared" si="39"/>
        <v>15</v>
      </c>
      <c r="BI80">
        <f t="shared" si="40"/>
        <v>0</v>
      </c>
      <c r="BJ80">
        <f t="shared" si="41"/>
        <v>0</v>
      </c>
      <c r="BL80">
        <f t="shared" si="42"/>
        <v>0</v>
      </c>
      <c r="BM80">
        <f t="shared" si="43"/>
        <v>1</v>
      </c>
      <c r="BN80">
        <f t="shared" si="44"/>
        <v>0</v>
      </c>
    </row>
    <row r="81" spans="1:66" x14ac:dyDescent="0.25">
      <c r="A81" s="29">
        <v>113</v>
      </c>
      <c r="B81" s="30" t="s">
        <v>992</v>
      </c>
      <c r="C81" s="30" t="s">
        <v>993</v>
      </c>
      <c r="D81" s="31" t="s">
        <v>375</v>
      </c>
      <c r="E81" s="31"/>
      <c r="F81" s="31" t="s">
        <v>376</v>
      </c>
      <c r="G81" s="31" t="s">
        <v>994</v>
      </c>
      <c r="H81" s="31" t="s">
        <v>728</v>
      </c>
      <c r="I81" s="31" t="s">
        <v>745</v>
      </c>
      <c r="J81" s="31" t="s">
        <v>730</v>
      </c>
      <c r="K81" s="32" t="s">
        <v>746</v>
      </c>
      <c r="L81" s="31" t="s">
        <v>135</v>
      </c>
      <c r="M81" s="31" t="s">
        <v>42</v>
      </c>
      <c r="N81" s="31" t="s">
        <v>43</v>
      </c>
      <c r="O81" s="32">
        <v>12</v>
      </c>
      <c r="P81" s="32">
        <v>12</v>
      </c>
      <c r="Q81" s="32">
        <v>3</v>
      </c>
      <c r="R81" s="31" t="s">
        <v>42</v>
      </c>
      <c r="S81" s="32">
        <v>1</v>
      </c>
      <c r="T81" s="32">
        <v>0</v>
      </c>
      <c r="U81" s="32">
        <v>0</v>
      </c>
      <c r="V81" s="32">
        <v>0</v>
      </c>
      <c r="W81" s="32">
        <v>0</v>
      </c>
      <c r="X81" s="32">
        <v>5</v>
      </c>
      <c r="Y81" s="32">
        <v>0</v>
      </c>
      <c r="Z81" s="32">
        <v>0</v>
      </c>
      <c r="AA81" s="31" t="s">
        <v>42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2</v>
      </c>
      <c r="AH81" s="32">
        <v>0</v>
      </c>
      <c r="AI81" s="32">
        <v>1</v>
      </c>
      <c r="AJ81" s="31" t="s">
        <v>50</v>
      </c>
      <c r="AK81" s="31"/>
      <c r="AL81" s="31"/>
      <c r="AM81" s="31"/>
      <c r="AN81" s="31"/>
      <c r="AO81" s="31"/>
      <c r="AP81" s="31"/>
      <c r="AQ81" s="31"/>
      <c r="AR81" s="31"/>
      <c r="AS81" s="31" t="s">
        <v>42</v>
      </c>
      <c r="AT81" s="32">
        <v>1</v>
      </c>
      <c r="AV81" s="31" t="s">
        <v>995</v>
      </c>
      <c r="AW81" s="31" t="s">
        <v>745</v>
      </c>
      <c r="AX81" s="33">
        <v>45205</v>
      </c>
      <c r="AY81" s="32">
        <f t="shared" si="30"/>
        <v>6</v>
      </c>
      <c r="AZ81" s="26">
        <f t="shared" si="31"/>
        <v>3</v>
      </c>
      <c r="BA81" s="26">
        <f t="shared" si="32"/>
        <v>0</v>
      </c>
      <c r="BB81" s="37">
        <f t="shared" si="33"/>
        <v>10</v>
      </c>
      <c r="BC81">
        <f t="shared" si="34"/>
        <v>1</v>
      </c>
      <c r="BD81">
        <f t="shared" si="35"/>
        <v>0</v>
      </c>
      <c r="BE81">
        <f t="shared" si="36"/>
        <v>0</v>
      </c>
      <c r="BF81">
        <f t="shared" si="37"/>
        <v>0</v>
      </c>
      <c r="BG81">
        <f t="shared" si="38"/>
        <v>0</v>
      </c>
      <c r="BH81">
        <f t="shared" si="39"/>
        <v>7</v>
      </c>
      <c r="BI81">
        <f t="shared" si="40"/>
        <v>0</v>
      </c>
      <c r="BJ81">
        <f t="shared" si="41"/>
        <v>2</v>
      </c>
      <c r="BL81">
        <f t="shared" si="42"/>
        <v>0</v>
      </c>
      <c r="BM81">
        <f t="shared" si="43"/>
        <v>0</v>
      </c>
      <c r="BN81">
        <f t="shared" si="44"/>
        <v>1</v>
      </c>
    </row>
    <row r="82" spans="1:66" x14ac:dyDescent="0.25">
      <c r="A82" s="29">
        <v>117</v>
      </c>
      <c r="B82" s="30" t="s">
        <v>996</v>
      </c>
      <c r="C82" s="30" t="s">
        <v>997</v>
      </c>
      <c r="D82" s="31" t="s">
        <v>375</v>
      </c>
      <c r="E82" s="31"/>
      <c r="F82" s="31" t="s">
        <v>376</v>
      </c>
      <c r="G82" s="31" t="s">
        <v>998</v>
      </c>
      <c r="H82" s="31" t="s">
        <v>728</v>
      </c>
      <c r="I82" s="31" t="s">
        <v>745</v>
      </c>
      <c r="J82" s="31" t="s">
        <v>730</v>
      </c>
      <c r="K82" s="32" t="s">
        <v>746</v>
      </c>
      <c r="L82" s="31" t="s">
        <v>201</v>
      </c>
      <c r="M82" s="31" t="s">
        <v>42</v>
      </c>
      <c r="N82" s="31" t="s">
        <v>43</v>
      </c>
      <c r="O82" s="32">
        <v>5</v>
      </c>
      <c r="P82" s="32">
        <v>5</v>
      </c>
      <c r="Q82" s="32">
        <v>2</v>
      </c>
      <c r="R82" s="31" t="s">
        <v>42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1</v>
      </c>
      <c r="Y82" s="32">
        <v>0</v>
      </c>
      <c r="Z82" s="32">
        <v>0</v>
      </c>
      <c r="AA82" s="31" t="s">
        <v>42</v>
      </c>
      <c r="AB82" s="32">
        <v>0</v>
      </c>
      <c r="AC82" s="32">
        <v>0</v>
      </c>
      <c r="AD82" s="32">
        <v>0</v>
      </c>
      <c r="AE82" s="32">
        <v>0</v>
      </c>
      <c r="AF82" s="32">
        <v>0</v>
      </c>
      <c r="AG82" s="32">
        <v>1</v>
      </c>
      <c r="AH82" s="32">
        <v>0</v>
      </c>
      <c r="AI82" s="32">
        <v>1</v>
      </c>
      <c r="AJ82" s="31" t="s">
        <v>50</v>
      </c>
      <c r="AK82" s="31"/>
      <c r="AL82" s="31"/>
      <c r="AM82" s="31"/>
      <c r="AN82" s="31"/>
      <c r="AO82" s="31"/>
      <c r="AP82" s="31"/>
      <c r="AQ82" s="31"/>
      <c r="AR82" s="31"/>
      <c r="AS82" s="31" t="s">
        <v>42</v>
      </c>
      <c r="AT82" s="32">
        <v>1</v>
      </c>
      <c r="AV82" s="31" t="s">
        <v>999</v>
      </c>
      <c r="AW82" s="31" t="s">
        <v>745</v>
      </c>
      <c r="AX82" s="33">
        <v>45205</v>
      </c>
      <c r="AY82" s="32">
        <f t="shared" si="30"/>
        <v>1</v>
      </c>
      <c r="AZ82" s="26">
        <f t="shared" si="31"/>
        <v>2</v>
      </c>
      <c r="BA82" s="26">
        <f t="shared" si="32"/>
        <v>0</v>
      </c>
      <c r="BB82" s="37">
        <f t="shared" si="33"/>
        <v>4</v>
      </c>
      <c r="BC82">
        <f t="shared" si="34"/>
        <v>0</v>
      </c>
      <c r="BD82">
        <f t="shared" si="35"/>
        <v>0</v>
      </c>
      <c r="BE82">
        <f t="shared" si="36"/>
        <v>0</v>
      </c>
      <c r="BF82">
        <f t="shared" si="37"/>
        <v>0</v>
      </c>
      <c r="BG82">
        <f t="shared" si="38"/>
        <v>0</v>
      </c>
      <c r="BH82">
        <f t="shared" si="39"/>
        <v>2</v>
      </c>
      <c r="BI82">
        <f t="shared" si="40"/>
        <v>0</v>
      </c>
      <c r="BJ82">
        <f t="shared" si="41"/>
        <v>2</v>
      </c>
      <c r="BL82">
        <f t="shared" si="42"/>
        <v>0</v>
      </c>
      <c r="BM82">
        <f t="shared" si="43"/>
        <v>1</v>
      </c>
      <c r="BN82">
        <f t="shared" si="44"/>
        <v>0</v>
      </c>
    </row>
    <row r="83" spans="1:66" x14ac:dyDescent="0.25">
      <c r="A83" s="29">
        <v>127</v>
      </c>
      <c r="B83" s="30" t="s">
        <v>1000</v>
      </c>
      <c r="C83" s="30" t="s">
        <v>1001</v>
      </c>
      <c r="D83" s="31" t="s">
        <v>375</v>
      </c>
      <c r="E83" s="31"/>
      <c r="F83" s="31" t="s">
        <v>376</v>
      </c>
      <c r="G83" s="31" t="s">
        <v>1002</v>
      </c>
      <c r="H83" s="31" t="s">
        <v>1003</v>
      </c>
      <c r="I83" s="31" t="s">
        <v>1004</v>
      </c>
      <c r="J83" s="31" t="s">
        <v>1005</v>
      </c>
      <c r="K83" s="31" t="s">
        <v>1006</v>
      </c>
      <c r="L83" s="31" t="s">
        <v>203</v>
      </c>
      <c r="M83" s="31" t="s">
        <v>42</v>
      </c>
      <c r="N83" s="31" t="s">
        <v>43</v>
      </c>
      <c r="O83" s="32">
        <v>9</v>
      </c>
      <c r="P83" s="32">
        <v>8</v>
      </c>
      <c r="Q83" s="32">
        <v>1</v>
      </c>
      <c r="R83" s="31" t="s">
        <v>42</v>
      </c>
      <c r="S83" s="35"/>
      <c r="T83" s="35"/>
      <c r="U83" s="35"/>
      <c r="V83" s="35"/>
      <c r="W83" s="35"/>
      <c r="X83" s="32">
        <v>3</v>
      </c>
      <c r="Y83" s="35"/>
      <c r="Z83" s="35"/>
      <c r="AA83" s="31" t="s">
        <v>42</v>
      </c>
      <c r="AB83" s="31"/>
      <c r="AC83" s="31"/>
      <c r="AD83" s="31"/>
      <c r="AE83" s="32">
        <v>1</v>
      </c>
      <c r="AF83" s="31"/>
      <c r="AG83" s="32">
        <v>4</v>
      </c>
      <c r="AH83" s="31"/>
      <c r="AI83" s="31"/>
      <c r="AJ83" s="31" t="s">
        <v>50</v>
      </c>
      <c r="AK83" s="31"/>
      <c r="AL83" s="31"/>
      <c r="AM83" s="31"/>
      <c r="AN83" s="31"/>
      <c r="AO83" s="31"/>
      <c r="AP83" s="31"/>
      <c r="AQ83" s="31"/>
      <c r="AR83" s="31"/>
      <c r="AS83" s="31" t="s">
        <v>50</v>
      </c>
      <c r="AT83" s="31"/>
      <c r="AV83" s="31" t="s">
        <v>1007</v>
      </c>
      <c r="AW83" s="31" t="s">
        <v>1004</v>
      </c>
      <c r="AX83" s="33">
        <v>45210</v>
      </c>
      <c r="AY83" s="31">
        <f t="shared" si="30"/>
        <v>3</v>
      </c>
      <c r="AZ83" s="26">
        <f t="shared" si="31"/>
        <v>5</v>
      </c>
      <c r="BA83" s="26">
        <f t="shared" si="32"/>
        <v>0</v>
      </c>
      <c r="BB83" s="34">
        <f t="shared" si="33"/>
        <v>8</v>
      </c>
      <c r="BC83">
        <f t="shared" si="34"/>
        <v>0</v>
      </c>
      <c r="BD83">
        <f t="shared" si="35"/>
        <v>0</v>
      </c>
      <c r="BE83">
        <f t="shared" si="36"/>
        <v>0</v>
      </c>
      <c r="BF83">
        <f t="shared" si="37"/>
        <v>1</v>
      </c>
      <c r="BG83">
        <f t="shared" si="38"/>
        <v>0</v>
      </c>
      <c r="BH83">
        <f t="shared" si="39"/>
        <v>7</v>
      </c>
      <c r="BI83">
        <f t="shared" si="40"/>
        <v>0</v>
      </c>
      <c r="BJ83">
        <f t="shared" si="41"/>
        <v>0</v>
      </c>
      <c r="BL83">
        <f t="shared" si="42"/>
        <v>0</v>
      </c>
      <c r="BM83">
        <f t="shared" si="43"/>
        <v>1</v>
      </c>
      <c r="BN83">
        <f t="shared" si="44"/>
        <v>0</v>
      </c>
    </row>
    <row r="84" spans="1:66" x14ac:dyDescent="0.25">
      <c r="A84" s="29">
        <v>9</v>
      </c>
      <c r="B84" s="30" t="s">
        <v>1008</v>
      </c>
      <c r="C84" s="30" t="s">
        <v>1009</v>
      </c>
      <c r="D84" s="31" t="s">
        <v>375</v>
      </c>
      <c r="E84" s="31"/>
      <c r="F84" s="31" t="s">
        <v>376</v>
      </c>
      <c r="G84" s="31" t="s">
        <v>1010</v>
      </c>
      <c r="H84" s="31" t="s">
        <v>1011</v>
      </c>
      <c r="I84" s="31" t="s">
        <v>1012</v>
      </c>
      <c r="J84" s="31" t="s">
        <v>1013</v>
      </c>
      <c r="K84" s="31" t="s">
        <v>1014</v>
      </c>
      <c r="L84" s="31" t="s">
        <v>1015</v>
      </c>
      <c r="M84" s="31" t="s">
        <v>42</v>
      </c>
      <c r="N84" s="31" t="s">
        <v>43</v>
      </c>
      <c r="O84" s="32">
        <v>11</v>
      </c>
      <c r="P84" s="32">
        <v>9</v>
      </c>
      <c r="Q84" s="32">
        <v>8</v>
      </c>
      <c r="R84" s="31" t="s">
        <v>42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2</v>
      </c>
      <c r="Y84" s="32">
        <v>0</v>
      </c>
      <c r="Z84" s="32">
        <v>0</v>
      </c>
      <c r="AA84" s="31" t="s">
        <v>42</v>
      </c>
      <c r="AB84" s="32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1</v>
      </c>
      <c r="AH84" s="32">
        <v>0</v>
      </c>
      <c r="AI84" s="32">
        <v>0</v>
      </c>
      <c r="AJ84" s="31" t="s">
        <v>50</v>
      </c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V84" s="31" t="s">
        <v>400</v>
      </c>
      <c r="AW84" s="31" t="s">
        <v>1016</v>
      </c>
      <c r="AX84" s="33">
        <v>45188</v>
      </c>
      <c r="AY84" s="31">
        <f t="shared" si="30"/>
        <v>2</v>
      </c>
      <c r="AZ84" s="26">
        <f t="shared" si="31"/>
        <v>1</v>
      </c>
      <c r="BA84" s="26">
        <f t="shared" si="32"/>
        <v>0</v>
      </c>
      <c r="BB84" s="34">
        <f t="shared" si="33"/>
        <v>3</v>
      </c>
      <c r="BC84">
        <f t="shared" si="34"/>
        <v>0</v>
      </c>
      <c r="BD84">
        <f t="shared" si="35"/>
        <v>0</v>
      </c>
      <c r="BE84">
        <f t="shared" si="36"/>
        <v>0</v>
      </c>
      <c r="BF84">
        <f t="shared" si="37"/>
        <v>0</v>
      </c>
      <c r="BG84">
        <f t="shared" si="38"/>
        <v>0</v>
      </c>
      <c r="BH84">
        <f t="shared" si="39"/>
        <v>3</v>
      </c>
      <c r="BI84">
        <f t="shared" si="40"/>
        <v>0</v>
      </c>
      <c r="BJ84">
        <f t="shared" si="41"/>
        <v>0</v>
      </c>
      <c r="BL84">
        <f t="shared" si="42"/>
        <v>0</v>
      </c>
      <c r="BM84">
        <f t="shared" si="43"/>
        <v>0</v>
      </c>
      <c r="BN84">
        <f t="shared" si="44"/>
        <v>1</v>
      </c>
    </row>
    <row r="85" spans="1:66" x14ac:dyDescent="0.25">
      <c r="A85" s="29">
        <v>12</v>
      </c>
      <c r="B85" s="30" t="s">
        <v>1017</v>
      </c>
      <c r="C85" s="30" t="s">
        <v>1018</v>
      </c>
      <c r="D85" s="31" t="s">
        <v>375</v>
      </c>
      <c r="E85" s="31"/>
      <c r="F85" s="31" t="s">
        <v>376</v>
      </c>
      <c r="G85" s="31" t="s">
        <v>1019</v>
      </c>
      <c r="H85" s="31" t="s">
        <v>1020</v>
      </c>
      <c r="I85" s="31" t="s">
        <v>1021</v>
      </c>
      <c r="J85" s="31" t="s">
        <v>1022</v>
      </c>
      <c r="K85" s="31" t="s">
        <v>1023</v>
      </c>
      <c r="L85" s="31" t="s">
        <v>1024</v>
      </c>
      <c r="M85" s="31" t="s">
        <v>42</v>
      </c>
      <c r="N85" s="31" t="s">
        <v>43</v>
      </c>
      <c r="O85" s="32">
        <v>79</v>
      </c>
      <c r="P85" s="32">
        <v>9</v>
      </c>
      <c r="Q85" s="32">
        <v>2</v>
      </c>
      <c r="R85" s="31" t="s">
        <v>42</v>
      </c>
      <c r="S85" s="32">
        <v>2</v>
      </c>
      <c r="T85" s="32">
        <v>0</v>
      </c>
      <c r="U85" s="32">
        <v>0</v>
      </c>
      <c r="V85" s="32">
        <v>0</v>
      </c>
      <c r="W85" s="32">
        <v>0</v>
      </c>
      <c r="X85" s="32">
        <v>2</v>
      </c>
      <c r="Y85" s="32">
        <v>0</v>
      </c>
      <c r="Z85" s="32">
        <v>0</v>
      </c>
      <c r="AA85" s="31" t="s">
        <v>42</v>
      </c>
      <c r="AB85" s="32">
        <v>0</v>
      </c>
      <c r="AC85" s="32">
        <v>0</v>
      </c>
      <c r="AD85" s="32">
        <v>0</v>
      </c>
      <c r="AE85" s="32">
        <v>1</v>
      </c>
      <c r="AF85" s="32">
        <v>0</v>
      </c>
      <c r="AG85" s="32">
        <v>4</v>
      </c>
      <c r="AH85" s="32">
        <v>0</v>
      </c>
      <c r="AI85" s="32">
        <v>0</v>
      </c>
      <c r="AJ85" s="31" t="s">
        <v>50</v>
      </c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V85" s="31" t="s">
        <v>1025</v>
      </c>
      <c r="AW85" s="31" t="s">
        <v>1026</v>
      </c>
      <c r="AX85" s="33">
        <v>45188</v>
      </c>
      <c r="AY85" s="31">
        <f t="shared" si="30"/>
        <v>4</v>
      </c>
      <c r="AZ85" s="26">
        <f t="shared" si="31"/>
        <v>5</v>
      </c>
      <c r="BA85" s="26">
        <f t="shared" si="32"/>
        <v>0</v>
      </c>
      <c r="BB85" s="34">
        <f t="shared" si="33"/>
        <v>9</v>
      </c>
      <c r="BC85">
        <f t="shared" si="34"/>
        <v>2</v>
      </c>
      <c r="BD85">
        <f t="shared" si="35"/>
        <v>0</v>
      </c>
      <c r="BE85">
        <f t="shared" si="36"/>
        <v>0</v>
      </c>
      <c r="BF85">
        <f t="shared" si="37"/>
        <v>1</v>
      </c>
      <c r="BG85">
        <f t="shared" si="38"/>
        <v>0</v>
      </c>
      <c r="BH85">
        <f t="shared" si="39"/>
        <v>6</v>
      </c>
      <c r="BI85">
        <f t="shared" si="40"/>
        <v>0</v>
      </c>
      <c r="BJ85">
        <f t="shared" si="41"/>
        <v>0</v>
      </c>
      <c r="BL85">
        <f t="shared" si="42"/>
        <v>0</v>
      </c>
      <c r="BM85">
        <f t="shared" si="43"/>
        <v>1</v>
      </c>
      <c r="BN85">
        <f t="shared" si="44"/>
        <v>0</v>
      </c>
    </row>
    <row r="86" spans="1:66" x14ac:dyDescent="0.25">
      <c r="A86" s="29">
        <v>36</v>
      </c>
      <c r="B86" s="30" t="s">
        <v>1027</v>
      </c>
      <c r="C86" s="30" t="s">
        <v>1028</v>
      </c>
      <c r="D86" s="31" t="s">
        <v>375</v>
      </c>
      <c r="E86" s="31"/>
      <c r="F86" s="31" t="s">
        <v>376</v>
      </c>
      <c r="G86" s="31" t="s">
        <v>1029</v>
      </c>
      <c r="H86" s="31" t="s">
        <v>1030</v>
      </c>
      <c r="I86" s="31" t="s">
        <v>1031</v>
      </c>
      <c r="J86" s="31" t="s">
        <v>1032</v>
      </c>
      <c r="K86" s="31" t="s">
        <v>1033</v>
      </c>
      <c r="L86" s="31" t="s">
        <v>1034</v>
      </c>
      <c r="M86" s="31" t="s">
        <v>42</v>
      </c>
      <c r="N86" s="31" t="s">
        <v>43</v>
      </c>
      <c r="O86" s="32">
        <v>21</v>
      </c>
      <c r="P86" s="32">
        <v>19</v>
      </c>
      <c r="Q86" s="32">
        <v>0</v>
      </c>
      <c r="R86" s="31" t="s">
        <v>42</v>
      </c>
      <c r="S86" s="32">
        <v>0</v>
      </c>
      <c r="T86" s="32">
        <v>0</v>
      </c>
      <c r="U86" s="32">
        <v>0</v>
      </c>
      <c r="V86" s="35"/>
      <c r="W86" s="32">
        <v>0</v>
      </c>
      <c r="X86" s="32">
        <v>2</v>
      </c>
      <c r="Y86" s="32">
        <v>0</v>
      </c>
      <c r="Z86" s="32">
        <v>0</v>
      </c>
      <c r="AA86" s="31" t="s">
        <v>42</v>
      </c>
      <c r="AB86" s="32">
        <v>2</v>
      </c>
      <c r="AC86" s="32">
        <v>0</v>
      </c>
      <c r="AD86" s="32">
        <v>0</v>
      </c>
      <c r="AE86" s="32">
        <v>4</v>
      </c>
      <c r="AF86" s="32">
        <v>0</v>
      </c>
      <c r="AG86" s="32">
        <v>13</v>
      </c>
      <c r="AH86" s="32">
        <v>0</v>
      </c>
      <c r="AI86" s="32">
        <v>0</v>
      </c>
      <c r="AJ86" s="31" t="s">
        <v>50</v>
      </c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V86" s="31" t="s">
        <v>1035</v>
      </c>
      <c r="AW86" s="31" t="s">
        <v>1036</v>
      </c>
      <c r="AX86" s="33">
        <v>45196</v>
      </c>
      <c r="AY86" s="31">
        <f t="shared" si="30"/>
        <v>2</v>
      </c>
      <c r="AZ86" s="26">
        <f t="shared" si="31"/>
        <v>19</v>
      </c>
      <c r="BA86" s="26">
        <f t="shared" si="32"/>
        <v>0</v>
      </c>
      <c r="BB86" s="34">
        <f t="shared" si="33"/>
        <v>21</v>
      </c>
      <c r="BC86">
        <f t="shared" si="34"/>
        <v>2</v>
      </c>
      <c r="BD86">
        <f t="shared" si="35"/>
        <v>0</v>
      </c>
      <c r="BE86">
        <f t="shared" si="36"/>
        <v>0</v>
      </c>
      <c r="BF86">
        <f t="shared" si="37"/>
        <v>4</v>
      </c>
      <c r="BG86">
        <f t="shared" si="38"/>
        <v>0</v>
      </c>
      <c r="BH86">
        <f t="shared" si="39"/>
        <v>15</v>
      </c>
      <c r="BI86">
        <f t="shared" si="40"/>
        <v>0</v>
      </c>
      <c r="BJ86">
        <f t="shared" si="41"/>
        <v>0</v>
      </c>
      <c r="BL86">
        <f t="shared" si="42"/>
        <v>0</v>
      </c>
      <c r="BM86">
        <f t="shared" si="43"/>
        <v>1</v>
      </c>
      <c r="BN86">
        <f t="shared" si="44"/>
        <v>0</v>
      </c>
    </row>
    <row r="87" spans="1:66" x14ac:dyDescent="0.25">
      <c r="A87" s="29">
        <v>42</v>
      </c>
      <c r="B87" s="30" t="s">
        <v>1037</v>
      </c>
      <c r="C87" s="30" t="s">
        <v>1038</v>
      </c>
      <c r="D87" s="31" t="s">
        <v>375</v>
      </c>
      <c r="E87" s="31"/>
      <c r="F87" s="31" t="s">
        <v>376</v>
      </c>
      <c r="G87" s="31" t="s">
        <v>1039</v>
      </c>
      <c r="H87" s="31" t="s">
        <v>1040</v>
      </c>
      <c r="I87" s="31" t="s">
        <v>733</v>
      </c>
      <c r="J87" s="31" t="s">
        <v>730</v>
      </c>
      <c r="K87" s="31" t="s">
        <v>1041</v>
      </c>
      <c r="L87" s="31" t="s">
        <v>1042</v>
      </c>
      <c r="M87" s="31" t="s">
        <v>42</v>
      </c>
      <c r="N87" s="31" t="s">
        <v>43</v>
      </c>
      <c r="O87" s="32">
        <v>7</v>
      </c>
      <c r="P87" s="32">
        <v>7</v>
      </c>
      <c r="Q87" s="32">
        <v>2</v>
      </c>
      <c r="R87" s="31" t="s">
        <v>42</v>
      </c>
      <c r="S87" s="32">
        <v>1</v>
      </c>
      <c r="T87" s="35"/>
      <c r="U87" s="35"/>
      <c r="V87" s="35"/>
      <c r="W87" s="35"/>
      <c r="X87" s="32">
        <v>2</v>
      </c>
      <c r="Y87" s="35"/>
      <c r="Z87" s="35"/>
      <c r="AA87" s="31" t="s">
        <v>42</v>
      </c>
      <c r="AB87" s="31"/>
      <c r="AC87" s="31"/>
      <c r="AD87" s="31"/>
      <c r="AE87" s="31"/>
      <c r="AF87" s="31"/>
      <c r="AG87" s="32">
        <v>4</v>
      </c>
      <c r="AH87" s="31"/>
      <c r="AI87" s="31"/>
      <c r="AJ87" s="31" t="s">
        <v>50</v>
      </c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V87" s="31" t="s">
        <v>1043</v>
      </c>
      <c r="AW87" s="31" t="s">
        <v>1044</v>
      </c>
      <c r="AX87" s="33">
        <v>45196</v>
      </c>
      <c r="AY87" s="31">
        <f t="shared" si="30"/>
        <v>3</v>
      </c>
      <c r="AZ87" s="26">
        <f t="shared" si="31"/>
        <v>4</v>
      </c>
      <c r="BA87" s="26">
        <f t="shared" si="32"/>
        <v>0</v>
      </c>
      <c r="BB87" s="34">
        <f t="shared" si="33"/>
        <v>7</v>
      </c>
      <c r="BC87">
        <f t="shared" si="34"/>
        <v>1</v>
      </c>
      <c r="BD87">
        <f t="shared" si="35"/>
        <v>0</v>
      </c>
      <c r="BE87">
        <f t="shared" si="36"/>
        <v>0</v>
      </c>
      <c r="BF87">
        <f t="shared" si="37"/>
        <v>0</v>
      </c>
      <c r="BG87">
        <f t="shared" si="38"/>
        <v>0</v>
      </c>
      <c r="BH87">
        <f t="shared" si="39"/>
        <v>6</v>
      </c>
      <c r="BI87">
        <f t="shared" si="40"/>
        <v>0</v>
      </c>
      <c r="BJ87">
        <f t="shared" si="41"/>
        <v>0</v>
      </c>
      <c r="BL87">
        <f t="shared" si="42"/>
        <v>0</v>
      </c>
      <c r="BM87">
        <f t="shared" si="43"/>
        <v>1</v>
      </c>
      <c r="BN87">
        <f t="shared" si="44"/>
        <v>0</v>
      </c>
    </row>
    <row r="88" spans="1:66" x14ac:dyDescent="0.25">
      <c r="A88" s="29">
        <v>44</v>
      </c>
      <c r="B88" s="30" t="s">
        <v>1045</v>
      </c>
      <c r="C88" s="30" t="s">
        <v>1046</v>
      </c>
      <c r="D88" s="31" t="s">
        <v>375</v>
      </c>
      <c r="E88" s="31"/>
      <c r="F88" s="31" t="s">
        <v>376</v>
      </c>
      <c r="G88" s="31" t="s">
        <v>1047</v>
      </c>
      <c r="H88" s="31" t="s">
        <v>1048</v>
      </c>
      <c r="I88" s="31" t="s">
        <v>1049</v>
      </c>
      <c r="J88" s="31" t="s">
        <v>1050</v>
      </c>
      <c r="K88" s="31" t="s">
        <v>1051</v>
      </c>
      <c r="L88" s="31" t="s">
        <v>1052</v>
      </c>
      <c r="M88" s="31" t="s">
        <v>42</v>
      </c>
      <c r="N88" s="31" t="s">
        <v>43</v>
      </c>
      <c r="O88" s="32">
        <v>5</v>
      </c>
      <c r="P88" s="32">
        <v>5</v>
      </c>
      <c r="Q88" s="32">
        <v>2</v>
      </c>
      <c r="R88" s="31" t="s">
        <v>42</v>
      </c>
      <c r="S88" s="35"/>
      <c r="T88" s="35"/>
      <c r="U88" s="35"/>
      <c r="V88" s="35"/>
      <c r="W88" s="35"/>
      <c r="X88" s="32">
        <v>1</v>
      </c>
      <c r="Y88" s="35"/>
      <c r="Z88" s="35"/>
      <c r="AA88" s="31" t="s">
        <v>42</v>
      </c>
      <c r="AB88" s="31"/>
      <c r="AC88" s="31"/>
      <c r="AD88" s="31"/>
      <c r="AE88" s="32">
        <v>1</v>
      </c>
      <c r="AF88" s="31"/>
      <c r="AG88" s="32">
        <v>3</v>
      </c>
      <c r="AH88" s="31"/>
      <c r="AI88" s="31"/>
      <c r="AJ88" s="31" t="s">
        <v>50</v>
      </c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V88" s="31" t="s">
        <v>1053</v>
      </c>
      <c r="AW88" s="31" t="s">
        <v>1049</v>
      </c>
      <c r="AX88" s="33">
        <v>45197</v>
      </c>
      <c r="AY88" s="31">
        <f t="shared" si="30"/>
        <v>1</v>
      </c>
      <c r="AZ88" s="26">
        <f t="shared" si="31"/>
        <v>4</v>
      </c>
      <c r="BA88" s="26">
        <f t="shared" si="32"/>
        <v>0</v>
      </c>
      <c r="BB88" s="34">
        <f t="shared" si="33"/>
        <v>5</v>
      </c>
      <c r="BC88">
        <f t="shared" si="34"/>
        <v>0</v>
      </c>
      <c r="BD88">
        <f t="shared" si="35"/>
        <v>0</v>
      </c>
      <c r="BE88">
        <f t="shared" si="36"/>
        <v>0</v>
      </c>
      <c r="BF88">
        <f t="shared" si="37"/>
        <v>1</v>
      </c>
      <c r="BG88">
        <f t="shared" si="38"/>
        <v>0</v>
      </c>
      <c r="BH88">
        <f t="shared" si="39"/>
        <v>4</v>
      </c>
      <c r="BI88">
        <f t="shared" si="40"/>
        <v>0</v>
      </c>
      <c r="BJ88">
        <f t="shared" si="41"/>
        <v>0</v>
      </c>
      <c r="BL88">
        <f t="shared" si="42"/>
        <v>0</v>
      </c>
      <c r="BM88">
        <f t="shared" si="43"/>
        <v>1</v>
      </c>
      <c r="BN88">
        <f t="shared" si="44"/>
        <v>0</v>
      </c>
    </row>
    <row r="89" spans="1:66" x14ac:dyDescent="0.25">
      <c r="A89" s="29">
        <v>54</v>
      </c>
      <c r="B89" s="30" t="s">
        <v>1054</v>
      </c>
      <c r="C89" s="30" t="s">
        <v>1055</v>
      </c>
      <c r="D89" s="31" t="s">
        <v>375</v>
      </c>
      <c r="E89" s="31"/>
      <c r="F89" s="31" t="s">
        <v>376</v>
      </c>
      <c r="G89" s="31" t="s">
        <v>1056</v>
      </c>
      <c r="H89" s="31" t="s">
        <v>1057</v>
      </c>
      <c r="I89" s="31" t="s">
        <v>1058</v>
      </c>
      <c r="J89" s="31" t="s">
        <v>1059</v>
      </c>
      <c r="K89" s="32" t="s">
        <v>1060</v>
      </c>
      <c r="L89" s="31" t="s">
        <v>1061</v>
      </c>
      <c r="M89" s="31" t="s">
        <v>42</v>
      </c>
      <c r="N89" s="31" t="s">
        <v>43</v>
      </c>
      <c r="O89" s="32">
        <v>18</v>
      </c>
      <c r="P89" s="32">
        <v>18</v>
      </c>
      <c r="Q89" s="32">
        <v>2</v>
      </c>
      <c r="R89" s="31" t="s">
        <v>42</v>
      </c>
      <c r="S89" s="32">
        <v>1</v>
      </c>
      <c r="T89" s="32">
        <v>0</v>
      </c>
      <c r="U89" s="32">
        <v>1</v>
      </c>
      <c r="V89" s="32">
        <v>1</v>
      </c>
      <c r="W89" s="32">
        <v>0</v>
      </c>
      <c r="X89" s="32">
        <v>10</v>
      </c>
      <c r="Y89" s="32">
        <v>0</v>
      </c>
      <c r="Z89" s="32">
        <v>0</v>
      </c>
      <c r="AA89" s="31" t="s">
        <v>42</v>
      </c>
      <c r="AB89" s="32">
        <v>0</v>
      </c>
      <c r="AC89" s="32">
        <v>0</v>
      </c>
      <c r="AD89" s="32">
        <v>0</v>
      </c>
      <c r="AE89" s="32">
        <v>0</v>
      </c>
      <c r="AF89" s="32">
        <v>0</v>
      </c>
      <c r="AG89" s="32">
        <v>2</v>
      </c>
      <c r="AH89" s="32">
        <v>0</v>
      </c>
      <c r="AI89" s="32">
        <v>0</v>
      </c>
      <c r="AJ89" s="31" t="s">
        <v>42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1" t="s">
        <v>42</v>
      </c>
      <c r="AT89" s="32">
        <v>3</v>
      </c>
      <c r="AV89" s="31" t="s">
        <v>1062</v>
      </c>
      <c r="AW89" s="31" t="s">
        <v>1063</v>
      </c>
      <c r="AX89" s="33">
        <v>45198</v>
      </c>
      <c r="AY89" s="32">
        <f t="shared" si="30"/>
        <v>13</v>
      </c>
      <c r="AZ89" s="26">
        <f t="shared" si="31"/>
        <v>2</v>
      </c>
      <c r="BA89" s="26">
        <f t="shared" si="32"/>
        <v>0</v>
      </c>
      <c r="BB89" s="37">
        <f t="shared" si="33"/>
        <v>18</v>
      </c>
      <c r="BC89">
        <f t="shared" si="34"/>
        <v>1</v>
      </c>
      <c r="BD89">
        <f t="shared" si="35"/>
        <v>0</v>
      </c>
      <c r="BE89">
        <f t="shared" si="36"/>
        <v>1</v>
      </c>
      <c r="BF89">
        <f t="shared" si="37"/>
        <v>1</v>
      </c>
      <c r="BG89">
        <f t="shared" si="38"/>
        <v>0</v>
      </c>
      <c r="BH89">
        <f t="shared" si="39"/>
        <v>12</v>
      </c>
      <c r="BI89">
        <f t="shared" si="40"/>
        <v>0</v>
      </c>
      <c r="BJ89">
        <f t="shared" si="41"/>
        <v>3</v>
      </c>
      <c r="BL89">
        <f t="shared" si="42"/>
        <v>0</v>
      </c>
      <c r="BM89">
        <f t="shared" si="43"/>
        <v>0</v>
      </c>
      <c r="BN89">
        <f t="shared" si="44"/>
        <v>1</v>
      </c>
    </row>
    <row r="90" spans="1:66" x14ac:dyDescent="0.25">
      <c r="A90" s="29">
        <v>125</v>
      </c>
      <c r="B90" s="30" t="s">
        <v>1064</v>
      </c>
      <c r="C90" s="30" t="s">
        <v>1065</v>
      </c>
      <c r="D90" s="31" t="s">
        <v>375</v>
      </c>
      <c r="E90" s="31"/>
      <c r="F90" s="31" t="s">
        <v>376</v>
      </c>
      <c r="G90" s="31" t="s">
        <v>1066</v>
      </c>
      <c r="H90" s="31" t="s">
        <v>1067</v>
      </c>
      <c r="I90" s="31" t="s">
        <v>1068</v>
      </c>
      <c r="J90" s="31" t="s">
        <v>1069</v>
      </c>
      <c r="K90" s="31" t="s">
        <v>1070</v>
      </c>
      <c r="L90" s="31" t="s">
        <v>1071</v>
      </c>
      <c r="M90" s="31" t="s">
        <v>42</v>
      </c>
      <c r="N90" s="31" t="s">
        <v>43</v>
      </c>
      <c r="O90" s="32">
        <v>13</v>
      </c>
      <c r="P90" s="32">
        <v>11</v>
      </c>
      <c r="Q90" s="32">
        <v>3</v>
      </c>
      <c r="R90" s="31" t="s">
        <v>42</v>
      </c>
      <c r="S90" s="32">
        <v>0</v>
      </c>
      <c r="T90" s="32">
        <v>1</v>
      </c>
      <c r="U90" s="32">
        <v>0</v>
      </c>
      <c r="V90" s="32">
        <v>0</v>
      </c>
      <c r="W90" s="32">
        <v>0</v>
      </c>
      <c r="X90" s="32">
        <v>5</v>
      </c>
      <c r="Y90" s="32">
        <v>1</v>
      </c>
      <c r="Z90" s="32">
        <v>0</v>
      </c>
      <c r="AA90" s="31" t="s">
        <v>42</v>
      </c>
      <c r="AB90" s="32">
        <v>0</v>
      </c>
      <c r="AC90" s="32">
        <v>0</v>
      </c>
      <c r="AD90" s="32">
        <v>0</v>
      </c>
      <c r="AE90" s="32">
        <v>1</v>
      </c>
      <c r="AF90" s="32">
        <v>0</v>
      </c>
      <c r="AG90" s="32">
        <v>2</v>
      </c>
      <c r="AH90" s="32">
        <v>0</v>
      </c>
      <c r="AI90" s="32">
        <v>0</v>
      </c>
      <c r="AJ90" s="31" t="s">
        <v>50</v>
      </c>
      <c r="AK90" s="31"/>
      <c r="AL90" s="31"/>
      <c r="AM90" s="31"/>
      <c r="AN90" s="31"/>
      <c r="AO90" s="31"/>
      <c r="AP90" s="31"/>
      <c r="AQ90" s="31"/>
      <c r="AR90" s="31"/>
      <c r="AS90" s="31" t="s">
        <v>50</v>
      </c>
      <c r="AT90" s="31"/>
      <c r="AV90" s="31" t="s">
        <v>1072</v>
      </c>
      <c r="AW90" s="31" t="s">
        <v>1073</v>
      </c>
      <c r="AX90" s="33">
        <v>45210</v>
      </c>
      <c r="AY90" s="31">
        <f t="shared" si="30"/>
        <v>7</v>
      </c>
      <c r="AZ90" s="26">
        <f t="shared" si="31"/>
        <v>3</v>
      </c>
      <c r="BA90" s="26">
        <f t="shared" si="32"/>
        <v>0</v>
      </c>
      <c r="BB90" s="34">
        <f t="shared" si="33"/>
        <v>10</v>
      </c>
      <c r="BC90">
        <f t="shared" si="34"/>
        <v>0</v>
      </c>
      <c r="BD90">
        <f t="shared" si="35"/>
        <v>1</v>
      </c>
      <c r="BE90">
        <f t="shared" si="36"/>
        <v>0</v>
      </c>
      <c r="BF90">
        <f t="shared" si="37"/>
        <v>1</v>
      </c>
      <c r="BG90">
        <f t="shared" si="38"/>
        <v>0</v>
      </c>
      <c r="BH90">
        <f t="shared" si="39"/>
        <v>7</v>
      </c>
      <c r="BI90">
        <f t="shared" si="40"/>
        <v>1</v>
      </c>
      <c r="BJ90">
        <f t="shared" si="41"/>
        <v>0</v>
      </c>
      <c r="BL90">
        <f t="shared" si="42"/>
        <v>0</v>
      </c>
      <c r="BM90">
        <f t="shared" si="43"/>
        <v>0</v>
      </c>
      <c r="BN90">
        <f t="shared" si="44"/>
        <v>1</v>
      </c>
    </row>
    <row r="91" spans="1:66" x14ac:dyDescent="0.25">
      <c r="A91" s="29">
        <v>132</v>
      </c>
      <c r="B91" s="30" t="s">
        <v>1074</v>
      </c>
      <c r="C91" s="30" t="s">
        <v>1075</v>
      </c>
      <c r="D91" s="31" t="s">
        <v>375</v>
      </c>
      <c r="E91" s="31"/>
      <c r="F91" s="31" t="s">
        <v>376</v>
      </c>
      <c r="G91" s="31" t="s">
        <v>1076</v>
      </c>
      <c r="H91" s="31" t="s">
        <v>1077</v>
      </c>
      <c r="I91" s="31" t="s">
        <v>1078</v>
      </c>
      <c r="J91" s="31" t="s">
        <v>1079</v>
      </c>
      <c r="K91" s="31" t="s">
        <v>1080</v>
      </c>
      <c r="L91" s="31" t="s">
        <v>1081</v>
      </c>
      <c r="M91" s="31" t="s">
        <v>42</v>
      </c>
      <c r="N91" s="31" t="s">
        <v>43</v>
      </c>
      <c r="O91" s="32">
        <v>78</v>
      </c>
      <c r="P91" s="32">
        <v>47</v>
      </c>
      <c r="Q91" s="32">
        <v>3</v>
      </c>
      <c r="R91" s="31" t="s">
        <v>42</v>
      </c>
      <c r="S91" s="32">
        <v>2</v>
      </c>
      <c r="T91" s="32">
        <v>1</v>
      </c>
      <c r="U91" s="32">
        <v>0</v>
      </c>
      <c r="V91" s="32">
        <v>12</v>
      </c>
      <c r="W91" s="32">
        <v>0</v>
      </c>
      <c r="X91" s="32">
        <v>11</v>
      </c>
      <c r="Y91" s="32">
        <v>1</v>
      </c>
      <c r="Z91" s="32">
        <v>1</v>
      </c>
      <c r="AA91" s="31" t="s">
        <v>42</v>
      </c>
      <c r="AB91" s="32">
        <v>1</v>
      </c>
      <c r="AC91" s="32">
        <v>0</v>
      </c>
      <c r="AD91" s="31"/>
      <c r="AE91" s="32">
        <v>1</v>
      </c>
      <c r="AF91" s="32">
        <v>0</v>
      </c>
      <c r="AG91" s="32">
        <v>7</v>
      </c>
      <c r="AH91" s="32">
        <v>0</v>
      </c>
      <c r="AI91" s="32">
        <v>0</v>
      </c>
      <c r="AJ91" s="31" t="s">
        <v>50</v>
      </c>
      <c r="AK91" s="31"/>
      <c r="AL91" s="31"/>
      <c r="AM91" s="31"/>
      <c r="AN91" s="31"/>
      <c r="AO91" s="31"/>
      <c r="AP91" s="31"/>
      <c r="AQ91" s="31"/>
      <c r="AR91" s="31"/>
      <c r="AS91" s="31" t="s">
        <v>42</v>
      </c>
      <c r="AT91" s="32">
        <v>9</v>
      </c>
      <c r="AV91" s="31" t="s">
        <v>1082</v>
      </c>
      <c r="AW91" s="31" t="s">
        <v>1083</v>
      </c>
      <c r="AX91" s="33">
        <v>45211</v>
      </c>
      <c r="AY91" s="32">
        <f t="shared" si="30"/>
        <v>28</v>
      </c>
      <c r="AZ91" s="26">
        <f t="shared" si="31"/>
        <v>9</v>
      </c>
      <c r="BA91" s="26">
        <f t="shared" si="32"/>
        <v>0</v>
      </c>
      <c r="BB91" s="37">
        <f t="shared" si="33"/>
        <v>46</v>
      </c>
      <c r="BC91">
        <f t="shared" si="34"/>
        <v>3</v>
      </c>
      <c r="BD91">
        <f t="shared" si="35"/>
        <v>1</v>
      </c>
      <c r="BE91">
        <f t="shared" si="36"/>
        <v>0</v>
      </c>
      <c r="BF91">
        <f t="shared" si="37"/>
        <v>13</v>
      </c>
      <c r="BG91">
        <f t="shared" si="38"/>
        <v>0</v>
      </c>
      <c r="BH91">
        <f t="shared" si="39"/>
        <v>18</v>
      </c>
      <c r="BI91">
        <f t="shared" si="40"/>
        <v>1</v>
      </c>
      <c r="BJ91">
        <f t="shared" si="41"/>
        <v>10</v>
      </c>
      <c r="BL91">
        <f t="shared" si="42"/>
        <v>0</v>
      </c>
      <c r="BM91">
        <f t="shared" si="43"/>
        <v>0</v>
      </c>
      <c r="BN91">
        <f t="shared" si="44"/>
        <v>1</v>
      </c>
    </row>
    <row r="92" spans="1:66" x14ac:dyDescent="0.25">
      <c r="A92" s="29">
        <v>133</v>
      </c>
      <c r="B92" s="30" t="s">
        <v>1084</v>
      </c>
      <c r="C92" s="30" t="s">
        <v>1085</v>
      </c>
      <c r="D92" s="31" t="s">
        <v>375</v>
      </c>
      <c r="E92" s="31"/>
      <c r="F92" s="31" t="s">
        <v>376</v>
      </c>
      <c r="G92" s="31" t="s">
        <v>1086</v>
      </c>
      <c r="H92" s="31" t="s">
        <v>1087</v>
      </c>
      <c r="I92" s="31" t="s">
        <v>1088</v>
      </c>
      <c r="J92" s="31" t="s">
        <v>1089</v>
      </c>
      <c r="K92" s="31" t="s">
        <v>1090</v>
      </c>
      <c r="L92" s="31" t="s">
        <v>1091</v>
      </c>
      <c r="M92" s="31" t="s">
        <v>42</v>
      </c>
      <c r="N92" s="31" t="s">
        <v>43</v>
      </c>
      <c r="O92" s="32">
        <v>10</v>
      </c>
      <c r="P92" s="32">
        <v>10</v>
      </c>
      <c r="Q92" s="32">
        <v>1</v>
      </c>
      <c r="R92" s="31" t="s">
        <v>42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2</v>
      </c>
      <c r="Y92" s="35"/>
      <c r="Z92" s="35"/>
      <c r="AA92" s="31" t="s">
        <v>42</v>
      </c>
      <c r="AB92" s="32">
        <v>0</v>
      </c>
      <c r="AC92" s="32">
        <v>0</v>
      </c>
      <c r="AD92" s="32">
        <v>0</v>
      </c>
      <c r="AE92" s="32">
        <v>0</v>
      </c>
      <c r="AF92" s="32">
        <v>0</v>
      </c>
      <c r="AG92" s="32">
        <v>7</v>
      </c>
      <c r="AH92" s="31"/>
      <c r="AI92" s="32">
        <v>1</v>
      </c>
      <c r="AJ92" s="31" t="s">
        <v>50</v>
      </c>
      <c r="AK92" s="31"/>
      <c r="AL92" s="31"/>
      <c r="AM92" s="31"/>
      <c r="AN92" s="31"/>
      <c r="AO92" s="31"/>
      <c r="AP92" s="31"/>
      <c r="AQ92" s="31"/>
      <c r="AR92" s="31"/>
      <c r="AS92" s="31" t="s">
        <v>42</v>
      </c>
      <c r="AT92" s="32">
        <v>1</v>
      </c>
      <c r="AV92" s="31" t="s">
        <v>1088</v>
      </c>
      <c r="AW92" s="31" t="s">
        <v>1088</v>
      </c>
      <c r="AX92" s="33">
        <v>45211</v>
      </c>
      <c r="AY92" s="32">
        <f t="shared" si="30"/>
        <v>2</v>
      </c>
      <c r="AZ92" s="26">
        <f t="shared" si="31"/>
        <v>8</v>
      </c>
      <c r="BA92" s="26">
        <f t="shared" si="32"/>
        <v>0</v>
      </c>
      <c r="BB92" s="37">
        <f t="shared" si="33"/>
        <v>11</v>
      </c>
      <c r="BC92">
        <f t="shared" si="34"/>
        <v>0</v>
      </c>
      <c r="BD92">
        <f t="shared" si="35"/>
        <v>0</v>
      </c>
      <c r="BE92">
        <f t="shared" si="36"/>
        <v>0</v>
      </c>
      <c r="BF92">
        <f t="shared" si="37"/>
        <v>0</v>
      </c>
      <c r="BG92">
        <f t="shared" si="38"/>
        <v>0</v>
      </c>
      <c r="BH92">
        <f t="shared" si="39"/>
        <v>9</v>
      </c>
      <c r="BI92">
        <f t="shared" si="40"/>
        <v>0</v>
      </c>
      <c r="BJ92">
        <f t="shared" si="41"/>
        <v>2</v>
      </c>
      <c r="BL92">
        <f t="shared" si="42"/>
        <v>0</v>
      </c>
      <c r="BM92">
        <f t="shared" si="43"/>
        <v>1</v>
      </c>
      <c r="BN92">
        <f t="shared" si="44"/>
        <v>0</v>
      </c>
    </row>
    <row r="93" spans="1:66" x14ac:dyDescent="0.25">
      <c r="A93" s="29">
        <v>136</v>
      </c>
      <c r="B93" s="30" t="s">
        <v>1092</v>
      </c>
      <c r="C93" s="30" t="s">
        <v>1093</v>
      </c>
      <c r="D93" s="31" t="s">
        <v>375</v>
      </c>
      <c r="E93" s="31"/>
      <c r="F93" s="31" t="s">
        <v>376</v>
      </c>
      <c r="G93" s="31" t="s">
        <v>1094</v>
      </c>
      <c r="H93" s="31" t="s">
        <v>1095</v>
      </c>
      <c r="I93" s="31" t="s">
        <v>1096</v>
      </c>
      <c r="J93" s="31" t="s">
        <v>1097</v>
      </c>
      <c r="K93" s="31" t="s">
        <v>1098</v>
      </c>
      <c r="L93" s="31" t="s">
        <v>1099</v>
      </c>
      <c r="M93" s="31" t="s">
        <v>42</v>
      </c>
      <c r="N93" s="31" t="s">
        <v>43</v>
      </c>
      <c r="O93" s="32">
        <v>14</v>
      </c>
      <c r="P93" s="32">
        <v>12</v>
      </c>
      <c r="Q93" s="32">
        <v>2</v>
      </c>
      <c r="R93" s="31" t="s">
        <v>42</v>
      </c>
      <c r="S93" s="35"/>
      <c r="T93" s="35"/>
      <c r="U93" s="35"/>
      <c r="V93" s="35"/>
      <c r="W93" s="35"/>
      <c r="X93" s="32">
        <v>5</v>
      </c>
      <c r="Y93" s="35"/>
      <c r="Z93" s="35"/>
      <c r="AA93" s="31" t="s">
        <v>42</v>
      </c>
      <c r="AB93" s="31"/>
      <c r="AC93" s="31"/>
      <c r="AD93" s="31"/>
      <c r="AE93" s="31"/>
      <c r="AF93" s="31"/>
      <c r="AG93" s="32">
        <v>7</v>
      </c>
      <c r="AH93" s="31"/>
      <c r="AI93" s="31"/>
      <c r="AJ93" s="31" t="s">
        <v>50</v>
      </c>
      <c r="AK93" s="31"/>
      <c r="AL93" s="31"/>
      <c r="AM93" s="31"/>
      <c r="AN93" s="31"/>
      <c r="AO93" s="31"/>
      <c r="AP93" s="31"/>
      <c r="AQ93" s="31"/>
      <c r="AR93" s="31"/>
      <c r="AS93" s="31" t="s">
        <v>50</v>
      </c>
      <c r="AT93" s="31"/>
      <c r="AV93" s="31" t="s">
        <v>1100</v>
      </c>
      <c r="AW93" s="31" t="s">
        <v>1101</v>
      </c>
      <c r="AX93" s="33">
        <v>45211</v>
      </c>
      <c r="AY93" s="31">
        <f t="shared" si="30"/>
        <v>5</v>
      </c>
      <c r="AZ93" s="26">
        <f t="shared" si="31"/>
        <v>7</v>
      </c>
      <c r="BA93" s="26">
        <f t="shared" si="32"/>
        <v>0</v>
      </c>
      <c r="BB93" s="34">
        <f t="shared" si="33"/>
        <v>12</v>
      </c>
      <c r="BC93">
        <f t="shared" si="34"/>
        <v>0</v>
      </c>
      <c r="BD93">
        <f t="shared" si="35"/>
        <v>0</v>
      </c>
      <c r="BE93">
        <f t="shared" si="36"/>
        <v>0</v>
      </c>
      <c r="BF93">
        <f t="shared" si="37"/>
        <v>0</v>
      </c>
      <c r="BG93">
        <f t="shared" si="38"/>
        <v>0</v>
      </c>
      <c r="BH93">
        <f t="shared" si="39"/>
        <v>12</v>
      </c>
      <c r="BI93">
        <f t="shared" si="40"/>
        <v>0</v>
      </c>
      <c r="BJ93">
        <f t="shared" si="41"/>
        <v>0</v>
      </c>
      <c r="BL93">
        <f t="shared" si="42"/>
        <v>0</v>
      </c>
      <c r="BM93">
        <f t="shared" si="43"/>
        <v>1</v>
      </c>
      <c r="BN93">
        <f t="shared" si="44"/>
        <v>0</v>
      </c>
    </row>
    <row r="94" spans="1:66" x14ac:dyDescent="0.25">
      <c r="A94" s="29">
        <v>154</v>
      </c>
      <c r="B94" s="30" t="s">
        <v>1102</v>
      </c>
      <c r="C94" s="30" t="s">
        <v>1103</v>
      </c>
      <c r="D94" s="31" t="s">
        <v>375</v>
      </c>
      <c r="E94" s="31"/>
      <c r="F94" s="31" t="s">
        <v>376</v>
      </c>
      <c r="G94" s="31" t="s">
        <v>1104</v>
      </c>
      <c r="H94" s="31" t="s">
        <v>1105</v>
      </c>
      <c r="I94" s="31" t="s">
        <v>1106</v>
      </c>
      <c r="J94" s="31" t="s">
        <v>1107</v>
      </c>
      <c r="K94" s="31" t="s">
        <v>1108</v>
      </c>
      <c r="L94" s="31" t="s">
        <v>1109</v>
      </c>
      <c r="M94" s="31" t="s">
        <v>42</v>
      </c>
      <c r="N94" s="31" t="s">
        <v>43</v>
      </c>
      <c r="O94" s="32">
        <v>6</v>
      </c>
      <c r="P94" s="32">
        <v>6</v>
      </c>
      <c r="Q94" s="32">
        <v>2</v>
      </c>
      <c r="R94" s="31" t="s">
        <v>42</v>
      </c>
      <c r="S94" s="32">
        <v>1</v>
      </c>
      <c r="T94" s="35"/>
      <c r="U94" s="35"/>
      <c r="V94" s="35"/>
      <c r="W94" s="35"/>
      <c r="X94" s="32">
        <v>2</v>
      </c>
      <c r="Y94" s="35"/>
      <c r="Z94" s="35"/>
      <c r="AA94" s="31" t="s">
        <v>42</v>
      </c>
      <c r="AB94" s="31"/>
      <c r="AC94" s="31"/>
      <c r="AD94" s="31"/>
      <c r="AE94" s="32">
        <v>1</v>
      </c>
      <c r="AF94" s="31"/>
      <c r="AG94" s="32">
        <v>2</v>
      </c>
      <c r="AH94" s="31"/>
      <c r="AI94" s="31"/>
      <c r="AJ94" s="31" t="s">
        <v>50</v>
      </c>
      <c r="AK94" s="31"/>
      <c r="AL94" s="31"/>
      <c r="AM94" s="31"/>
      <c r="AN94" s="31"/>
      <c r="AO94" s="31"/>
      <c r="AP94" s="31"/>
      <c r="AQ94" s="31"/>
      <c r="AR94" s="31"/>
      <c r="AS94" s="31" t="s">
        <v>50</v>
      </c>
      <c r="AT94" s="31"/>
      <c r="AV94" s="31" t="s">
        <v>1110</v>
      </c>
      <c r="AW94" s="31" t="s">
        <v>1106</v>
      </c>
      <c r="AX94" s="33">
        <v>45219</v>
      </c>
      <c r="AY94" s="31">
        <f t="shared" si="30"/>
        <v>3</v>
      </c>
      <c r="AZ94" s="26">
        <f t="shared" si="31"/>
        <v>3</v>
      </c>
      <c r="BA94" s="26">
        <f t="shared" si="32"/>
        <v>0</v>
      </c>
      <c r="BB94" s="34">
        <f t="shared" si="33"/>
        <v>6</v>
      </c>
      <c r="BC94">
        <f t="shared" si="34"/>
        <v>1</v>
      </c>
      <c r="BD94">
        <f t="shared" si="35"/>
        <v>0</v>
      </c>
      <c r="BE94">
        <f t="shared" si="36"/>
        <v>0</v>
      </c>
      <c r="BF94">
        <f t="shared" si="37"/>
        <v>1</v>
      </c>
      <c r="BG94">
        <f t="shared" si="38"/>
        <v>0</v>
      </c>
      <c r="BH94">
        <f t="shared" si="39"/>
        <v>4</v>
      </c>
      <c r="BI94">
        <f t="shared" si="40"/>
        <v>0</v>
      </c>
      <c r="BJ94">
        <f t="shared" si="41"/>
        <v>0</v>
      </c>
      <c r="BL94">
        <f t="shared" si="42"/>
        <v>1</v>
      </c>
      <c r="BM94">
        <f t="shared" si="43"/>
        <v>0</v>
      </c>
      <c r="BN94">
        <f t="shared" si="44"/>
        <v>0</v>
      </c>
    </row>
    <row r="95" spans="1:66" x14ac:dyDescent="0.25">
      <c r="A95" s="29">
        <v>156</v>
      </c>
      <c r="B95" s="30" t="s">
        <v>1111</v>
      </c>
      <c r="C95" s="30" t="s">
        <v>1112</v>
      </c>
      <c r="D95" s="31" t="s">
        <v>375</v>
      </c>
      <c r="E95" s="31"/>
      <c r="F95" s="31" t="s">
        <v>376</v>
      </c>
      <c r="G95" s="31" t="s">
        <v>1113</v>
      </c>
      <c r="H95" s="31" t="s">
        <v>1114</v>
      </c>
      <c r="I95" s="31" t="s">
        <v>1115</v>
      </c>
      <c r="J95" s="31" t="s">
        <v>1116</v>
      </c>
      <c r="K95" s="31" t="s">
        <v>1117</v>
      </c>
      <c r="L95" s="31" t="s">
        <v>1118</v>
      </c>
      <c r="M95" s="31" t="s">
        <v>42</v>
      </c>
      <c r="N95" s="31" t="s">
        <v>43</v>
      </c>
      <c r="O95" s="32">
        <v>30</v>
      </c>
      <c r="P95" s="32">
        <v>27</v>
      </c>
      <c r="Q95" s="32">
        <v>1</v>
      </c>
      <c r="R95" s="31" t="s">
        <v>42</v>
      </c>
      <c r="S95" s="32">
        <v>0</v>
      </c>
      <c r="T95" s="32">
        <v>0</v>
      </c>
      <c r="U95" s="32">
        <v>1</v>
      </c>
      <c r="V95" s="32">
        <v>0</v>
      </c>
      <c r="W95" s="32">
        <v>0</v>
      </c>
      <c r="X95" s="32">
        <v>5</v>
      </c>
      <c r="Y95" s="32">
        <v>0</v>
      </c>
      <c r="Z95" s="32">
        <v>3</v>
      </c>
      <c r="AA95" s="31" t="s">
        <v>42</v>
      </c>
      <c r="AB95" s="32">
        <v>0</v>
      </c>
      <c r="AC95" s="32">
        <v>2</v>
      </c>
      <c r="AD95" s="32">
        <v>0</v>
      </c>
      <c r="AE95" s="32">
        <v>1</v>
      </c>
      <c r="AF95" s="32">
        <v>0</v>
      </c>
      <c r="AG95" s="32">
        <v>13</v>
      </c>
      <c r="AH95" s="32">
        <v>0</v>
      </c>
      <c r="AI95" s="32">
        <v>1</v>
      </c>
      <c r="AJ95" s="31" t="s">
        <v>50</v>
      </c>
      <c r="AK95" s="31"/>
      <c r="AL95" s="31"/>
      <c r="AM95" s="31"/>
      <c r="AN95" s="31"/>
      <c r="AO95" s="31"/>
      <c r="AP95" s="31"/>
      <c r="AQ95" s="31"/>
      <c r="AR95" s="31"/>
      <c r="AS95" s="31" t="s">
        <v>42</v>
      </c>
      <c r="AT95" s="32">
        <v>2</v>
      </c>
      <c r="AV95" s="31" t="s">
        <v>421</v>
      </c>
      <c r="AW95" s="31" t="s">
        <v>1115</v>
      </c>
      <c r="AX95" s="33">
        <v>45219</v>
      </c>
      <c r="AY95" s="32">
        <f t="shared" si="30"/>
        <v>9</v>
      </c>
      <c r="AZ95" s="26">
        <f t="shared" si="31"/>
        <v>17</v>
      </c>
      <c r="BA95" s="26">
        <f t="shared" si="32"/>
        <v>0</v>
      </c>
      <c r="BB95" s="37">
        <f t="shared" si="33"/>
        <v>28</v>
      </c>
      <c r="BC95">
        <f t="shared" si="34"/>
        <v>0</v>
      </c>
      <c r="BD95">
        <f t="shared" si="35"/>
        <v>2</v>
      </c>
      <c r="BE95">
        <f t="shared" si="36"/>
        <v>1</v>
      </c>
      <c r="BF95">
        <f t="shared" si="37"/>
        <v>1</v>
      </c>
      <c r="BG95">
        <f t="shared" si="38"/>
        <v>0</v>
      </c>
      <c r="BH95">
        <f t="shared" si="39"/>
        <v>18</v>
      </c>
      <c r="BI95">
        <f t="shared" si="40"/>
        <v>0</v>
      </c>
      <c r="BJ95">
        <f t="shared" si="41"/>
        <v>6</v>
      </c>
      <c r="BL95">
        <f t="shared" si="42"/>
        <v>0</v>
      </c>
      <c r="BM95">
        <f t="shared" si="43"/>
        <v>1</v>
      </c>
      <c r="BN95">
        <f t="shared" si="44"/>
        <v>0</v>
      </c>
    </row>
    <row r="96" spans="1:66" x14ac:dyDescent="0.25">
      <c r="A96" s="29">
        <v>5</v>
      </c>
      <c r="B96" s="30" t="s">
        <v>1119</v>
      </c>
      <c r="C96" s="30" t="s">
        <v>1120</v>
      </c>
      <c r="D96" s="31" t="s">
        <v>375</v>
      </c>
      <c r="E96" s="31"/>
      <c r="F96" s="31" t="s">
        <v>376</v>
      </c>
      <c r="G96" s="31" t="s">
        <v>137</v>
      </c>
      <c r="H96" s="31" t="s">
        <v>1121</v>
      </c>
      <c r="I96" s="31" t="s">
        <v>1122</v>
      </c>
      <c r="J96" s="31" t="s">
        <v>1121</v>
      </c>
      <c r="K96" s="31" t="s">
        <v>1123</v>
      </c>
      <c r="L96" s="31" t="s">
        <v>1124</v>
      </c>
      <c r="M96" s="31" t="s">
        <v>42</v>
      </c>
      <c r="N96" s="31" t="s">
        <v>43</v>
      </c>
      <c r="O96" s="32">
        <v>17</v>
      </c>
      <c r="P96" s="32">
        <v>17</v>
      </c>
      <c r="Q96" s="32">
        <v>2</v>
      </c>
      <c r="R96" s="31" t="s">
        <v>42</v>
      </c>
      <c r="S96" s="32">
        <v>1</v>
      </c>
      <c r="T96" s="32">
        <v>1</v>
      </c>
      <c r="U96" s="35"/>
      <c r="V96" s="32">
        <v>7</v>
      </c>
      <c r="W96" s="35"/>
      <c r="X96" s="35"/>
      <c r="Y96" s="32">
        <v>1</v>
      </c>
      <c r="Z96" s="35"/>
      <c r="AA96" s="31" t="s">
        <v>42</v>
      </c>
      <c r="AB96" s="31"/>
      <c r="AC96" s="32">
        <v>1</v>
      </c>
      <c r="AD96" s="31"/>
      <c r="AE96" s="32">
        <v>6</v>
      </c>
      <c r="AF96" s="31"/>
      <c r="AG96" s="31"/>
      <c r="AH96" s="32">
        <v>1</v>
      </c>
      <c r="AI96" s="31"/>
      <c r="AJ96" s="31" t="s">
        <v>50</v>
      </c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V96" s="31" t="s">
        <v>1122</v>
      </c>
      <c r="AW96" s="31" t="s">
        <v>1122</v>
      </c>
      <c r="AX96" s="33">
        <v>45187</v>
      </c>
      <c r="AY96" s="31">
        <f t="shared" si="30"/>
        <v>10</v>
      </c>
      <c r="AZ96" s="26">
        <f t="shared" si="31"/>
        <v>8</v>
      </c>
      <c r="BA96" s="26">
        <f t="shared" si="32"/>
        <v>0</v>
      </c>
      <c r="BB96" s="34">
        <f t="shared" si="33"/>
        <v>18</v>
      </c>
      <c r="BC96">
        <f t="shared" si="34"/>
        <v>1</v>
      </c>
      <c r="BD96">
        <f t="shared" si="35"/>
        <v>2</v>
      </c>
      <c r="BE96">
        <f t="shared" si="36"/>
        <v>0</v>
      </c>
      <c r="BF96">
        <f t="shared" si="37"/>
        <v>13</v>
      </c>
      <c r="BG96">
        <f t="shared" si="38"/>
        <v>0</v>
      </c>
      <c r="BH96">
        <f t="shared" si="39"/>
        <v>0</v>
      </c>
      <c r="BI96">
        <f t="shared" si="40"/>
        <v>2</v>
      </c>
      <c r="BJ96">
        <f t="shared" si="41"/>
        <v>0</v>
      </c>
      <c r="BL96">
        <f t="shared" si="42"/>
        <v>0</v>
      </c>
      <c r="BM96">
        <f t="shared" si="43"/>
        <v>0</v>
      </c>
      <c r="BN96">
        <f t="shared" si="44"/>
        <v>1</v>
      </c>
    </row>
    <row r="97" spans="1:66" x14ac:dyDescent="0.25">
      <c r="A97" s="29">
        <v>16</v>
      </c>
      <c r="B97" s="30" t="s">
        <v>1125</v>
      </c>
      <c r="C97" s="30" t="s">
        <v>1126</v>
      </c>
      <c r="D97" s="31" t="s">
        <v>375</v>
      </c>
      <c r="E97" s="31"/>
      <c r="F97" s="31" t="s">
        <v>376</v>
      </c>
      <c r="G97" s="31" t="s">
        <v>1127</v>
      </c>
      <c r="H97" s="31" t="s">
        <v>1128</v>
      </c>
      <c r="I97" s="31" t="s">
        <v>1129</v>
      </c>
      <c r="J97" s="31" t="s">
        <v>1130</v>
      </c>
      <c r="K97" s="31" t="s">
        <v>1131</v>
      </c>
      <c r="L97" s="31" t="s">
        <v>235</v>
      </c>
      <c r="M97" s="31" t="s">
        <v>42</v>
      </c>
      <c r="N97" s="31" t="s">
        <v>43</v>
      </c>
      <c r="O97" s="32">
        <v>13</v>
      </c>
      <c r="P97" s="32">
        <v>10</v>
      </c>
      <c r="Q97" s="32">
        <v>0</v>
      </c>
      <c r="R97" s="31" t="s">
        <v>42</v>
      </c>
      <c r="S97" s="32">
        <v>0</v>
      </c>
      <c r="T97" s="32">
        <v>1</v>
      </c>
      <c r="U97" s="32">
        <v>0</v>
      </c>
      <c r="V97" s="32">
        <v>0</v>
      </c>
      <c r="W97" s="32">
        <v>0</v>
      </c>
      <c r="X97" s="32">
        <v>2</v>
      </c>
      <c r="Y97" s="32">
        <v>0</v>
      </c>
      <c r="Z97" s="32">
        <v>0</v>
      </c>
      <c r="AA97" s="31" t="s">
        <v>42</v>
      </c>
      <c r="AB97" s="32">
        <v>0</v>
      </c>
      <c r="AC97" s="32">
        <v>0</v>
      </c>
      <c r="AD97" s="32">
        <v>1</v>
      </c>
      <c r="AE97" s="32">
        <v>0</v>
      </c>
      <c r="AF97" s="32">
        <v>0</v>
      </c>
      <c r="AG97" s="32">
        <v>9</v>
      </c>
      <c r="AH97" s="32">
        <v>0</v>
      </c>
      <c r="AI97" s="32">
        <v>0</v>
      </c>
      <c r="AJ97" s="31" t="s">
        <v>50</v>
      </c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V97" s="31" t="s">
        <v>1132</v>
      </c>
      <c r="AW97" s="31" t="s">
        <v>1133</v>
      </c>
      <c r="AX97" s="33">
        <v>45189</v>
      </c>
      <c r="AY97" s="31">
        <f t="shared" si="30"/>
        <v>3</v>
      </c>
      <c r="AZ97" s="26">
        <f t="shared" si="31"/>
        <v>10</v>
      </c>
      <c r="BA97" s="26">
        <f t="shared" si="32"/>
        <v>0</v>
      </c>
      <c r="BB97" s="34">
        <f t="shared" si="33"/>
        <v>13</v>
      </c>
      <c r="BC97">
        <f t="shared" si="34"/>
        <v>0</v>
      </c>
      <c r="BD97">
        <f t="shared" si="35"/>
        <v>1</v>
      </c>
      <c r="BE97">
        <f t="shared" si="36"/>
        <v>1</v>
      </c>
      <c r="BF97">
        <f t="shared" si="37"/>
        <v>0</v>
      </c>
      <c r="BG97">
        <f t="shared" si="38"/>
        <v>0</v>
      </c>
      <c r="BH97">
        <f t="shared" si="39"/>
        <v>11</v>
      </c>
      <c r="BI97">
        <f t="shared" si="40"/>
        <v>0</v>
      </c>
      <c r="BJ97">
        <f t="shared" si="41"/>
        <v>0</v>
      </c>
      <c r="BL97">
        <f t="shared" si="42"/>
        <v>0</v>
      </c>
      <c r="BM97">
        <f t="shared" si="43"/>
        <v>1</v>
      </c>
      <c r="BN97">
        <f t="shared" si="44"/>
        <v>0</v>
      </c>
    </row>
    <row r="98" spans="1:66" x14ac:dyDescent="0.25">
      <c r="A98" s="29">
        <v>27</v>
      </c>
      <c r="B98" s="30" t="s">
        <v>1134</v>
      </c>
      <c r="C98" s="30" t="s">
        <v>1135</v>
      </c>
      <c r="D98" s="31" t="s">
        <v>375</v>
      </c>
      <c r="E98" s="31"/>
      <c r="F98" s="31" t="s">
        <v>376</v>
      </c>
      <c r="G98" s="31" t="s">
        <v>1136</v>
      </c>
      <c r="H98" s="31" t="s">
        <v>480</v>
      </c>
      <c r="I98" s="31" t="s">
        <v>913</v>
      </c>
      <c r="J98" s="31" t="s">
        <v>914</v>
      </c>
      <c r="K98" s="31" t="s">
        <v>915</v>
      </c>
      <c r="L98" s="31" t="s">
        <v>1137</v>
      </c>
      <c r="M98" s="31" t="s">
        <v>42</v>
      </c>
      <c r="N98" s="31" t="s">
        <v>43</v>
      </c>
      <c r="O98" s="32">
        <v>8</v>
      </c>
      <c r="P98" s="32">
        <v>5</v>
      </c>
      <c r="Q98" s="32">
        <v>3</v>
      </c>
      <c r="R98" s="31" t="s">
        <v>50</v>
      </c>
      <c r="S98" s="35"/>
      <c r="T98" s="35"/>
      <c r="U98" s="35"/>
      <c r="V98" s="35"/>
      <c r="W98" s="35"/>
      <c r="X98" s="35"/>
      <c r="Y98" s="35"/>
      <c r="Z98" s="35"/>
      <c r="AA98" s="31" t="s">
        <v>42</v>
      </c>
      <c r="AB98" s="31"/>
      <c r="AC98" s="31"/>
      <c r="AD98" s="31"/>
      <c r="AE98" s="31"/>
      <c r="AF98" s="31"/>
      <c r="AG98" s="32">
        <v>2</v>
      </c>
      <c r="AH98" s="31"/>
      <c r="AI98" s="32">
        <v>3</v>
      </c>
      <c r="AJ98" s="31" t="s">
        <v>50</v>
      </c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V98" s="31" t="s">
        <v>913</v>
      </c>
      <c r="AW98" s="31" t="s">
        <v>485</v>
      </c>
      <c r="AX98" s="33">
        <v>45195</v>
      </c>
      <c r="AY98" s="31">
        <f t="shared" ref="AY98:AY129" si="45">S98+T98+U98+V98+W98+X98+Y98+Z98</f>
        <v>0</v>
      </c>
      <c r="AZ98" s="26">
        <f t="shared" ref="AZ98:AZ129" si="46">AB98+AC98+AD98+AE98+AF98+AG98+AH98+AI98</f>
        <v>5</v>
      </c>
      <c r="BA98" s="26">
        <f t="shared" ref="BA98:BA129" si="47">AK98+AL98+AM98+AN98+AO98+AP98+AQ98+AR98</f>
        <v>0</v>
      </c>
      <c r="BB98" s="34">
        <f t="shared" ref="BB98:BB129" si="48">S98+T98+U98+V98+W98+X98+Y98+Z98+AB98+AC98+AD98+AE98+AF98+AG98+AH98+AI98+AK98+AL98+AM98+AN98+AO98+AP98+AQ98+AR98+AT98</f>
        <v>5</v>
      </c>
      <c r="BC98">
        <f t="shared" ref="BC98:BC129" si="49">SUM(AK98+AB98+S98)</f>
        <v>0</v>
      </c>
      <c r="BD98">
        <f t="shared" ref="BD98:BD129" si="50">SUM(AL98+AC98+T98)</f>
        <v>0</v>
      </c>
      <c r="BE98">
        <f t="shared" ref="BE98:BE129" si="51">SUM(AM98+AD98+U98)</f>
        <v>0</v>
      </c>
      <c r="BF98">
        <f t="shared" ref="BF98:BF129" si="52">SUM(AN98+AE98+V98)</f>
        <v>0</v>
      </c>
      <c r="BG98">
        <f t="shared" ref="BG98:BG129" si="53">SUM(AO98+AF98+W98)</f>
        <v>0</v>
      </c>
      <c r="BH98">
        <f t="shared" ref="BH98:BH129" si="54">SUM(X98+AG98+AP98)</f>
        <v>2</v>
      </c>
      <c r="BI98">
        <f t="shared" ref="BI98:BI129" si="55">SUM(Y98+AH98+AQ98)</f>
        <v>0</v>
      </c>
      <c r="BJ98">
        <f t="shared" ref="BJ98:BJ129" si="56">SUM(Z98+AI98+AR98+AT98)</f>
        <v>3</v>
      </c>
      <c r="BL98">
        <f t="shared" ref="BL98:BL129" si="57">IF(AY98 = AZ98, 1, 0)</f>
        <v>0</v>
      </c>
      <c r="BM98">
        <f t="shared" ref="BM98:BM129" si="58">IF(AZ98 &gt; AY98, 1, 0)</f>
        <v>1</v>
      </c>
      <c r="BN98">
        <f t="shared" ref="BN98:BN129" si="59">IF(AZ98 &lt; AY98, 1, 0)</f>
        <v>0</v>
      </c>
    </row>
    <row r="99" spans="1:66" x14ac:dyDescent="0.25">
      <c r="A99" s="29">
        <v>40</v>
      </c>
      <c r="B99" s="30" t="s">
        <v>1138</v>
      </c>
      <c r="C99" s="30" t="s">
        <v>1139</v>
      </c>
      <c r="D99" s="31" t="s">
        <v>375</v>
      </c>
      <c r="E99" s="31"/>
      <c r="F99" s="31" t="s">
        <v>376</v>
      </c>
      <c r="G99" s="31" t="s">
        <v>1140</v>
      </c>
      <c r="H99" s="31" t="s">
        <v>1141</v>
      </c>
      <c r="I99" s="31" t="s">
        <v>1142</v>
      </c>
      <c r="J99" s="31" t="s">
        <v>1143</v>
      </c>
      <c r="K99" s="31" t="s">
        <v>1144</v>
      </c>
      <c r="L99" s="31" t="s">
        <v>1145</v>
      </c>
      <c r="M99" s="31" t="s">
        <v>42</v>
      </c>
      <c r="N99" s="31" t="s">
        <v>43</v>
      </c>
      <c r="O99" s="32">
        <v>37</v>
      </c>
      <c r="P99" s="32">
        <v>27</v>
      </c>
      <c r="Q99" s="32">
        <v>3</v>
      </c>
      <c r="R99" s="31" t="s">
        <v>42</v>
      </c>
      <c r="S99" s="32">
        <v>0</v>
      </c>
      <c r="T99" s="32">
        <v>0</v>
      </c>
      <c r="U99" s="32">
        <v>3</v>
      </c>
      <c r="V99" s="32">
        <v>2</v>
      </c>
      <c r="W99" s="32">
        <v>0</v>
      </c>
      <c r="X99" s="32">
        <v>3</v>
      </c>
      <c r="Y99" s="38">
        <v>0</v>
      </c>
      <c r="Z99" s="32">
        <v>0</v>
      </c>
      <c r="AA99" s="31" t="s">
        <v>42</v>
      </c>
      <c r="AB99" s="32">
        <v>1</v>
      </c>
      <c r="AC99" s="32">
        <v>0</v>
      </c>
      <c r="AD99" s="32">
        <v>4</v>
      </c>
      <c r="AE99" s="32">
        <v>1</v>
      </c>
      <c r="AF99" s="32">
        <v>0</v>
      </c>
      <c r="AG99" s="32">
        <v>13</v>
      </c>
      <c r="AH99" s="32">
        <v>0</v>
      </c>
      <c r="AI99" s="32">
        <v>0</v>
      </c>
      <c r="AJ99" s="31" t="s">
        <v>50</v>
      </c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V99" s="31" t="s">
        <v>1146</v>
      </c>
      <c r="AW99" s="31" t="s">
        <v>1142</v>
      </c>
      <c r="AX99" s="33">
        <v>45196</v>
      </c>
      <c r="AY99" s="31">
        <f t="shared" si="45"/>
        <v>8</v>
      </c>
      <c r="AZ99" s="26">
        <f t="shared" si="46"/>
        <v>19</v>
      </c>
      <c r="BA99" s="26">
        <f t="shared" si="47"/>
        <v>0</v>
      </c>
      <c r="BB99" s="34">
        <f t="shared" si="48"/>
        <v>27</v>
      </c>
      <c r="BC99">
        <f t="shared" si="49"/>
        <v>1</v>
      </c>
      <c r="BD99">
        <f t="shared" si="50"/>
        <v>0</v>
      </c>
      <c r="BE99">
        <f t="shared" si="51"/>
        <v>7</v>
      </c>
      <c r="BF99">
        <f t="shared" si="52"/>
        <v>3</v>
      </c>
      <c r="BG99">
        <f t="shared" si="53"/>
        <v>0</v>
      </c>
      <c r="BH99">
        <f t="shared" si="54"/>
        <v>16</v>
      </c>
      <c r="BI99">
        <f t="shared" si="55"/>
        <v>0</v>
      </c>
      <c r="BJ99">
        <f t="shared" si="56"/>
        <v>0</v>
      </c>
      <c r="BL99">
        <f t="shared" si="57"/>
        <v>0</v>
      </c>
      <c r="BM99">
        <f t="shared" si="58"/>
        <v>1</v>
      </c>
      <c r="BN99">
        <f t="shared" si="59"/>
        <v>0</v>
      </c>
    </row>
    <row r="100" spans="1:66" x14ac:dyDescent="0.25">
      <c r="A100" s="29">
        <v>47</v>
      </c>
      <c r="B100" s="30" t="s">
        <v>1147</v>
      </c>
      <c r="C100" s="30" t="s">
        <v>1148</v>
      </c>
      <c r="D100" s="31" t="s">
        <v>375</v>
      </c>
      <c r="E100" s="31"/>
      <c r="F100" s="31" t="s">
        <v>376</v>
      </c>
      <c r="G100" s="31" t="s">
        <v>1149</v>
      </c>
      <c r="H100" s="31" t="s">
        <v>1150</v>
      </c>
      <c r="I100" s="31" t="s">
        <v>560</v>
      </c>
      <c r="J100" s="31" t="s">
        <v>561</v>
      </c>
      <c r="K100" s="31" t="s">
        <v>1151</v>
      </c>
      <c r="L100" s="31" t="s">
        <v>1152</v>
      </c>
      <c r="M100" s="31" t="s">
        <v>42</v>
      </c>
      <c r="N100" s="31" t="s">
        <v>43</v>
      </c>
      <c r="O100" s="32">
        <v>17</v>
      </c>
      <c r="P100" s="32">
        <v>12</v>
      </c>
      <c r="Q100" s="32">
        <v>3</v>
      </c>
      <c r="R100" s="31" t="s">
        <v>42</v>
      </c>
      <c r="S100" s="32">
        <v>0</v>
      </c>
      <c r="T100" s="32">
        <v>0</v>
      </c>
      <c r="U100" s="32">
        <v>1</v>
      </c>
      <c r="V100" s="32">
        <v>2</v>
      </c>
      <c r="W100" s="32">
        <v>0</v>
      </c>
      <c r="X100" s="32">
        <v>5</v>
      </c>
      <c r="Y100" s="32">
        <v>0</v>
      </c>
      <c r="Z100" s="32">
        <v>0</v>
      </c>
      <c r="AA100" s="31" t="s">
        <v>42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3</v>
      </c>
      <c r="AH100" s="32">
        <v>0</v>
      </c>
      <c r="AI100" s="32">
        <v>1</v>
      </c>
      <c r="AJ100" s="31" t="s">
        <v>50</v>
      </c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V100" s="31" t="s">
        <v>1153</v>
      </c>
      <c r="AW100" s="31" t="s">
        <v>560</v>
      </c>
      <c r="AX100" s="33">
        <v>45197</v>
      </c>
      <c r="AY100" s="31">
        <f t="shared" si="45"/>
        <v>8</v>
      </c>
      <c r="AZ100" s="26">
        <f t="shared" si="46"/>
        <v>4</v>
      </c>
      <c r="BA100" s="26">
        <f t="shared" si="47"/>
        <v>0</v>
      </c>
      <c r="BB100" s="34">
        <f t="shared" si="48"/>
        <v>12</v>
      </c>
      <c r="BC100">
        <f t="shared" si="49"/>
        <v>0</v>
      </c>
      <c r="BD100">
        <f t="shared" si="50"/>
        <v>0</v>
      </c>
      <c r="BE100">
        <f t="shared" si="51"/>
        <v>1</v>
      </c>
      <c r="BF100">
        <f t="shared" si="52"/>
        <v>2</v>
      </c>
      <c r="BG100">
        <f t="shared" si="53"/>
        <v>0</v>
      </c>
      <c r="BH100">
        <f t="shared" si="54"/>
        <v>8</v>
      </c>
      <c r="BI100">
        <f t="shared" si="55"/>
        <v>0</v>
      </c>
      <c r="BJ100">
        <f t="shared" si="56"/>
        <v>1</v>
      </c>
      <c r="BL100">
        <f t="shared" si="57"/>
        <v>0</v>
      </c>
      <c r="BM100">
        <f t="shared" si="58"/>
        <v>0</v>
      </c>
      <c r="BN100">
        <f t="shared" si="59"/>
        <v>1</v>
      </c>
    </row>
    <row r="101" spans="1:66" x14ac:dyDescent="0.25">
      <c r="A101" s="29">
        <v>56</v>
      </c>
      <c r="B101" s="30" t="s">
        <v>1154</v>
      </c>
      <c r="C101" s="30" t="s">
        <v>1155</v>
      </c>
      <c r="D101" s="31" t="s">
        <v>375</v>
      </c>
      <c r="E101" s="31"/>
      <c r="F101" s="31" t="s">
        <v>376</v>
      </c>
      <c r="G101" s="31" t="s">
        <v>1156</v>
      </c>
      <c r="H101" s="31" t="s">
        <v>1157</v>
      </c>
      <c r="I101" s="31" t="s">
        <v>1158</v>
      </c>
      <c r="J101" s="31" t="s">
        <v>1159</v>
      </c>
      <c r="K101" s="31" t="s">
        <v>1160</v>
      </c>
      <c r="L101" s="31" t="s">
        <v>1161</v>
      </c>
      <c r="M101" s="31" t="s">
        <v>42</v>
      </c>
      <c r="N101" s="31" t="s">
        <v>43</v>
      </c>
      <c r="O101" s="32">
        <v>6</v>
      </c>
      <c r="P101" s="32">
        <v>4</v>
      </c>
      <c r="Q101" s="32">
        <v>3</v>
      </c>
      <c r="R101" s="31" t="s">
        <v>50</v>
      </c>
      <c r="S101" s="35"/>
      <c r="T101" s="35"/>
      <c r="U101" s="35"/>
      <c r="V101" s="35"/>
      <c r="W101" s="35"/>
      <c r="X101" s="35"/>
      <c r="Y101" s="35"/>
      <c r="Z101" s="35"/>
      <c r="AA101" s="31" t="s">
        <v>42</v>
      </c>
      <c r="AB101" s="31"/>
      <c r="AC101" s="31"/>
      <c r="AD101" s="31"/>
      <c r="AE101" s="31"/>
      <c r="AF101" s="31"/>
      <c r="AG101" s="32">
        <v>3</v>
      </c>
      <c r="AH101" s="31"/>
      <c r="AI101" s="32">
        <v>1</v>
      </c>
      <c r="AJ101" s="31" t="s">
        <v>50</v>
      </c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V101" s="31" t="s">
        <v>1158</v>
      </c>
      <c r="AW101" s="31" t="s">
        <v>1158</v>
      </c>
      <c r="AX101" s="33">
        <v>45198</v>
      </c>
      <c r="AY101" s="31">
        <f t="shared" si="45"/>
        <v>0</v>
      </c>
      <c r="AZ101" s="26">
        <f t="shared" si="46"/>
        <v>4</v>
      </c>
      <c r="BA101" s="26">
        <f t="shared" si="47"/>
        <v>0</v>
      </c>
      <c r="BB101" s="34">
        <f t="shared" si="48"/>
        <v>4</v>
      </c>
      <c r="BC101">
        <f t="shared" si="49"/>
        <v>0</v>
      </c>
      <c r="BD101">
        <f t="shared" si="50"/>
        <v>0</v>
      </c>
      <c r="BE101">
        <f t="shared" si="51"/>
        <v>0</v>
      </c>
      <c r="BF101">
        <f t="shared" si="52"/>
        <v>0</v>
      </c>
      <c r="BG101">
        <f t="shared" si="53"/>
        <v>0</v>
      </c>
      <c r="BH101">
        <f t="shared" si="54"/>
        <v>3</v>
      </c>
      <c r="BI101">
        <f t="shared" si="55"/>
        <v>0</v>
      </c>
      <c r="BJ101">
        <f t="shared" si="56"/>
        <v>1</v>
      </c>
      <c r="BL101">
        <f t="shared" si="57"/>
        <v>0</v>
      </c>
      <c r="BM101">
        <f t="shared" si="58"/>
        <v>1</v>
      </c>
      <c r="BN101">
        <f t="shared" si="59"/>
        <v>0</v>
      </c>
    </row>
    <row r="102" spans="1:66" x14ac:dyDescent="0.25">
      <c r="A102" s="29">
        <v>57</v>
      </c>
      <c r="B102" s="30" t="s">
        <v>1162</v>
      </c>
      <c r="C102" s="30" t="s">
        <v>1163</v>
      </c>
      <c r="D102" s="31" t="s">
        <v>375</v>
      </c>
      <c r="E102" s="31"/>
      <c r="F102" s="31" t="s">
        <v>376</v>
      </c>
      <c r="G102" s="31" t="s">
        <v>1164</v>
      </c>
      <c r="H102" s="31" t="s">
        <v>480</v>
      </c>
      <c r="I102" s="31" t="s">
        <v>560</v>
      </c>
      <c r="J102" s="31" t="s">
        <v>561</v>
      </c>
      <c r="K102" s="31" t="s">
        <v>1151</v>
      </c>
      <c r="L102" s="31" t="s">
        <v>1165</v>
      </c>
      <c r="M102" s="31" t="s">
        <v>42</v>
      </c>
      <c r="N102" s="31" t="s">
        <v>43</v>
      </c>
      <c r="O102" s="32">
        <v>23</v>
      </c>
      <c r="P102" s="32">
        <v>23</v>
      </c>
      <c r="Q102" s="32">
        <v>3</v>
      </c>
      <c r="R102" s="31" t="s">
        <v>42</v>
      </c>
      <c r="S102" s="35"/>
      <c r="T102" s="35"/>
      <c r="U102" s="35"/>
      <c r="V102" s="35"/>
      <c r="W102" s="35"/>
      <c r="X102" s="32">
        <v>10</v>
      </c>
      <c r="Y102" s="35"/>
      <c r="Z102" s="35"/>
      <c r="AA102" s="31" t="s">
        <v>42</v>
      </c>
      <c r="AB102" s="31"/>
      <c r="AC102" s="31"/>
      <c r="AD102" s="31"/>
      <c r="AE102" s="32">
        <v>1</v>
      </c>
      <c r="AF102" s="31"/>
      <c r="AG102" s="32">
        <v>1</v>
      </c>
      <c r="AH102" s="31"/>
      <c r="AI102" s="32">
        <v>11</v>
      </c>
      <c r="AJ102" s="31" t="s">
        <v>50</v>
      </c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V102" s="31" t="s">
        <v>560</v>
      </c>
      <c r="AW102" s="31" t="s">
        <v>485</v>
      </c>
      <c r="AX102" s="33">
        <v>45198</v>
      </c>
      <c r="AY102" s="31">
        <f t="shared" si="45"/>
        <v>10</v>
      </c>
      <c r="AZ102" s="26">
        <f t="shared" si="46"/>
        <v>13</v>
      </c>
      <c r="BA102" s="26">
        <f t="shared" si="47"/>
        <v>0</v>
      </c>
      <c r="BB102" s="34">
        <f t="shared" si="48"/>
        <v>23</v>
      </c>
      <c r="BC102">
        <f t="shared" si="49"/>
        <v>0</v>
      </c>
      <c r="BD102">
        <f t="shared" si="50"/>
        <v>0</v>
      </c>
      <c r="BE102">
        <f t="shared" si="51"/>
        <v>0</v>
      </c>
      <c r="BF102">
        <f t="shared" si="52"/>
        <v>1</v>
      </c>
      <c r="BG102">
        <f t="shared" si="53"/>
        <v>0</v>
      </c>
      <c r="BH102">
        <f t="shared" si="54"/>
        <v>11</v>
      </c>
      <c r="BI102">
        <f t="shared" si="55"/>
        <v>0</v>
      </c>
      <c r="BJ102">
        <f t="shared" si="56"/>
        <v>11</v>
      </c>
      <c r="BL102">
        <f t="shared" si="57"/>
        <v>0</v>
      </c>
      <c r="BM102">
        <f t="shared" si="58"/>
        <v>1</v>
      </c>
      <c r="BN102">
        <f t="shared" si="59"/>
        <v>0</v>
      </c>
    </row>
    <row r="103" spans="1:66" x14ac:dyDescent="0.25">
      <c r="A103" s="29">
        <v>69</v>
      </c>
      <c r="B103" s="30" t="s">
        <v>1166</v>
      </c>
      <c r="C103" s="30" t="s">
        <v>1167</v>
      </c>
      <c r="D103" s="31" t="s">
        <v>375</v>
      </c>
      <c r="E103" s="31"/>
      <c r="F103" s="31" t="s">
        <v>376</v>
      </c>
      <c r="G103" s="31" t="s">
        <v>1168</v>
      </c>
      <c r="H103" s="31" t="s">
        <v>1169</v>
      </c>
      <c r="I103" s="31" t="s">
        <v>1170</v>
      </c>
      <c r="J103" s="31" t="s">
        <v>1171</v>
      </c>
      <c r="K103" s="31" t="s">
        <v>1172</v>
      </c>
      <c r="L103" s="31" t="s">
        <v>1173</v>
      </c>
      <c r="M103" s="31" t="s">
        <v>42</v>
      </c>
      <c r="N103" s="31" t="s">
        <v>43</v>
      </c>
      <c r="O103" s="32">
        <v>15</v>
      </c>
      <c r="P103" s="32">
        <v>10</v>
      </c>
      <c r="Q103" s="32">
        <v>0</v>
      </c>
      <c r="R103" s="31" t="s">
        <v>42</v>
      </c>
      <c r="S103" s="32">
        <v>0</v>
      </c>
      <c r="T103" s="32">
        <v>0</v>
      </c>
      <c r="U103" s="32">
        <v>1</v>
      </c>
      <c r="V103" s="32">
        <v>0</v>
      </c>
      <c r="W103" s="32">
        <v>0</v>
      </c>
      <c r="X103" s="32">
        <v>1</v>
      </c>
      <c r="Y103" s="32">
        <v>1</v>
      </c>
      <c r="Z103" s="32">
        <v>0</v>
      </c>
      <c r="AA103" s="31" t="s">
        <v>42</v>
      </c>
      <c r="AB103" s="32">
        <v>3</v>
      </c>
      <c r="AC103" s="32">
        <v>0</v>
      </c>
      <c r="AD103" s="32">
        <v>1</v>
      </c>
      <c r="AE103" s="32">
        <v>0</v>
      </c>
      <c r="AF103" s="32">
        <v>0</v>
      </c>
      <c r="AG103" s="32">
        <v>6</v>
      </c>
      <c r="AH103" s="32">
        <v>0</v>
      </c>
      <c r="AI103" s="32">
        <v>0</v>
      </c>
      <c r="AJ103" s="31" t="s">
        <v>50</v>
      </c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V103" s="31" t="s">
        <v>1170</v>
      </c>
      <c r="AW103" s="31" t="s">
        <v>1170</v>
      </c>
      <c r="AX103" s="33">
        <v>45198</v>
      </c>
      <c r="AY103" s="31">
        <f t="shared" si="45"/>
        <v>3</v>
      </c>
      <c r="AZ103" s="26">
        <f t="shared" si="46"/>
        <v>10</v>
      </c>
      <c r="BA103" s="26">
        <f t="shared" si="47"/>
        <v>0</v>
      </c>
      <c r="BB103" s="34">
        <f t="shared" si="48"/>
        <v>13</v>
      </c>
      <c r="BC103">
        <f t="shared" si="49"/>
        <v>3</v>
      </c>
      <c r="BD103">
        <f t="shared" si="50"/>
        <v>0</v>
      </c>
      <c r="BE103">
        <f t="shared" si="51"/>
        <v>2</v>
      </c>
      <c r="BF103">
        <f t="shared" si="52"/>
        <v>0</v>
      </c>
      <c r="BG103">
        <f t="shared" si="53"/>
        <v>0</v>
      </c>
      <c r="BH103">
        <f t="shared" si="54"/>
        <v>7</v>
      </c>
      <c r="BI103">
        <f t="shared" si="55"/>
        <v>1</v>
      </c>
      <c r="BJ103">
        <f t="shared" si="56"/>
        <v>0</v>
      </c>
      <c r="BL103">
        <f t="shared" si="57"/>
        <v>0</v>
      </c>
      <c r="BM103">
        <f t="shared" si="58"/>
        <v>1</v>
      </c>
      <c r="BN103">
        <f t="shared" si="59"/>
        <v>0</v>
      </c>
    </row>
    <row r="104" spans="1:66" x14ac:dyDescent="0.25">
      <c r="A104" s="29">
        <v>77</v>
      </c>
      <c r="B104" s="30" t="s">
        <v>1174</v>
      </c>
      <c r="C104" s="30" t="s">
        <v>1175</v>
      </c>
      <c r="D104" s="31" t="s">
        <v>375</v>
      </c>
      <c r="E104" s="31"/>
      <c r="F104" s="31" t="s">
        <v>376</v>
      </c>
      <c r="G104" s="31" t="s">
        <v>1047</v>
      </c>
      <c r="H104" s="31" t="s">
        <v>1176</v>
      </c>
      <c r="I104" s="31" t="s">
        <v>1177</v>
      </c>
      <c r="J104" s="31" t="s">
        <v>1178</v>
      </c>
      <c r="K104" s="32" t="s">
        <v>1179</v>
      </c>
      <c r="L104" s="31" t="s">
        <v>245</v>
      </c>
      <c r="M104" s="31" t="s">
        <v>42</v>
      </c>
      <c r="N104" s="31" t="s">
        <v>43</v>
      </c>
      <c r="O104" s="32">
        <v>5</v>
      </c>
      <c r="P104" s="32">
        <v>5</v>
      </c>
      <c r="Q104" s="32">
        <v>2</v>
      </c>
      <c r="R104" s="31" t="s">
        <v>42</v>
      </c>
      <c r="S104" s="32">
        <v>0</v>
      </c>
      <c r="T104" s="32">
        <v>0</v>
      </c>
      <c r="U104" s="32">
        <v>0</v>
      </c>
      <c r="V104" s="32">
        <v>1</v>
      </c>
      <c r="W104" s="32">
        <v>0</v>
      </c>
      <c r="X104" s="32">
        <v>1</v>
      </c>
      <c r="Y104" s="32">
        <v>0</v>
      </c>
      <c r="Z104" s="32">
        <v>0</v>
      </c>
      <c r="AA104" s="31" t="s">
        <v>42</v>
      </c>
      <c r="AB104" s="32">
        <v>0</v>
      </c>
      <c r="AC104" s="32">
        <v>0</v>
      </c>
      <c r="AD104" s="32">
        <v>0</v>
      </c>
      <c r="AE104" s="32">
        <v>1</v>
      </c>
      <c r="AF104" s="32">
        <v>0</v>
      </c>
      <c r="AG104" s="32">
        <v>3</v>
      </c>
      <c r="AH104" s="32">
        <v>0</v>
      </c>
      <c r="AI104" s="32">
        <v>0</v>
      </c>
      <c r="AJ104" s="31" t="s">
        <v>50</v>
      </c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V104" s="31" t="s">
        <v>1180</v>
      </c>
      <c r="AW104" s="31" t="s">
        <v>1053</v>
      </c>
      <c r="AX104" s="33">
        <v>45198</v>
      </c>
      <c r="AY104" s="31">
        <f t="shared" si="45"/>
        <v>2</v>
      </c>
      <c r="AZ104" s="26">
        <f t="shared" si="46"/>
        <v>4</v>
      </c>
      <c r="BA104" s="26">
        <f t="shared" si="47"/>
        <v>0</v>
      </c>
      <c r="BB104" s="34">
        <f t="shared" si="48"/>
        <v>6</v>
      </c>
      <c r="BC104">
        <f t="shared" si="49"/>
        <v>0</v>
      </c>
      <c r="BD104">
        <f t="shared" si="50"/>
        <v>0</v>
      </c>
      <c r="BE104">
        <f t="shared" si="51"/>
        <v>0</v>
      </c>
      <c r="BF104">
        <f t="shared" si="52"/>
        <v>2</v>
      </c>
      <c r="BG104">
        <f t="shared" si="53"/>
        <v>0</v>
      </c>
      <c r="BH104">
        <f t="shared" si="54"/>
        <v>4</v>
      </c>
      <c r="BI104">
        <f t="shared" si="55"/>
        <v>0</v>
      </c>
      <c r="BJ104">
        <f t="shared" si="56"/>
        <v>0</v>
      </c>
      <c r="BL104">
        <f t="shared" si="57"/>
        <v>0</v>
      </c>
      <c r="BM104">
        <f t="shared" si="58"/>
        <v>1</v>
      </c>
      <c r="BN104">
        <f t="shared" si="59"/>
        <v>0</v>
      </c>
    </row>
    <row r="105" spans="1:66" x14ac:dyDescent="0.25">
      <c r="A105" s="29">
        <v>85</v>
      </c>
      <c r="B105" s="30" t="s">
        <v>1181</v>
      </c>
      <c r="C105" s="30" t="s">
        <v>1182</v>
      </c>
      <c r="D105" s="31" t="s">
        <v>375</v>
      </c>
      <c r="E105" s="31"/>
      <c r="F105" s="31" t="s">
        <v>376</v>
      </c>
      <c r="G105" s="31" t="s">
        <v>1183</v>
      </c>
      <c r="H105" s="31" t="s">
        <v>1184</v>
      </c>
      <c r="I105" s="31" t="s">
        <v>1185</v>
      </c>
      <c r="J105" s="31" t="s">
        <v>1186</v>
      </c>
      <c r="K105" s="31" t="s">
        <v>1187</v>
      </c>
      <c r="L105" s="31" t="s">
        <v>1188</v>
      </c>
      <c r="M105" s="31" t="s">
        <v>42</v>
      </c>
      <c r="N105" s="31" t="s">
        <v>43</v>
      </c>
      <c r="O105" s="32">
        <v>9</v>
      </c>
      <c r="P105" s="32">
        <v>9</v>
      </c>
      <c r="Q105" s="32">
        <v>0</v>
      </c>
      <c r="R105" s="31" t="s">
        <v>42</v>
      </c>
      <c r="S105" s="32">
        <v>0</v>
      </c>
      <c r="T105" s="32">
        <v>0</v>
      </c>
      <c r="U105" s="32">
        <v>2</v>
      </c>
      <c r="V105" s="32">
        <v>1</v>
      </c>
      <c r="W105" s="32">
        <v>0</v>
      </c>
      <c r="X105" s="32">
        <v>6</v>
      </c>
      <c r="Y105" s="32">
        <v>1</v>
      </c>
      <c r="Z105" s="32">
        <v>0</v>
      </c>
      <c r="AA105" s="31" t="s">
        <v>42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2</v>
      </c>
      <c r="AH105" s="32">
        <v>0</v>
      </c>
      <c r="AI105" s="32">
        <v>0</v>
      </c>
      <c r="AJ105" s="31" t="s">
        <v>50</v>
      </c>
      <c r="AK105" s="31"/>
      <c r="AL105" s="31"/>
      <c r="AM105" s="31"/>
      <c r="AN105" s="31"/>
      <c r="AO105" s="31"/>
      <c r="AP105" s="31"/>
      <c r="AQ105" s="31"/>
      <c r="AR105" s="31"/>
      <c r="AS105" s="31" t="s">
        <v>50</v>
      </c>
      <c r="AT105" s="31"/>
      <c r="AV105" s="31" t="s">
        <v>1185</v>
      </c>
      <c r="AW105" s="31" t="s">
        <v>1185</v>
      </c>
      <c r="AX105" s="33">
        <v>45200</v>
      </c>
      <c r="AY105" s="31">
        <f t="shared" si="45"/>
        <v>10</v>
      </c>
      <c r="AZ105" s="26">
        <f t="shared" si="46"/>
        <v>2</v>
      </c>
      <c r="BA105" s="26">
        <f t="shared" si="47"/>
        <v>0</v>
      </c>
      <c r="BB105" s="34">
        <f t="shared" si="48"/>
        <v>12</v>
      </c>
      <c r="BC105">
        <f t="shared" si="49"/>
        <v>0</v>
      </c>
      <c r="BD105">
        <f t="shared" si="50"/>
        <v>0</v>
      </c>
      <c r="BE105">
        <f t="shared" si="51"/>
        <v>2</v>
      </c>
      <c r="BF105">
        <f t="shared" si="52"/>
        <v>1</v>
      </c>
      <c r="BG105">
        <f t="shared" si="53"/>
        <v>0</v>
      </c>
      <c r="BH105">
        <f t="shared" si="54"/>
        <v>8</v>
      </c>
      <c r="BI105">
        <f t="shared" si="55"/>
        <v>1</v>
      </c>
      <c r="BJ105">
        <f t="shared" si="56"/>
        <v>0</v>
      </c>
      <c r="BL105">
        <f t="shared" si="57"/>
        <v>0</v>
      </c>
      <c r="BM105">
        <f t="shared" si="58"/>
        <v>0</v>
      </c>
      <c r="BN105">
        <f t="shared" si="59"/>
        <v>1</v>
      </c>
    </row>
    <row r="106" spans="1:66" x14ac:dyDescent="0.25">
      <c r="A106" s="29">
        <v>96</v>
      </c>
      <c r="B106" s="30" t="s">
        <v>1189</v>
      </c>
      <c r="C106" s="30" t="s">
        <v>1190</v>
      </c>
      <c r="D106" s="31" t="s">
        <v>375</v>
      </c>
      <c r="E106" s="31"/>
      <c r="F106" s="31" t="s">
        <v>376</v>
      </c>
      <c r="G106" s="31" t="s">
        <v>1191</v>
      </c>
      <c r="H106" s="31" t="s">
        <v>1192</v>
      </c>
      <c r="I106" s="31" t="s">
        <v>1193</v>
      </c>
      <c r="J106" s="31" t="s">
        <v>1194</v>
      </c>
      <c r="K106" s="31" t="s">
        <v>1195</v>
      </c>
      <c r="L106" s="31" t="s">
        <v>1196</v>
      </c>
      <c r="M106" s="31" t="s">
        <v>42</v>
      </c>
      <c r="N106" s="31" t="s">
        <v>43</v>
      </c>
      <c r="O106" s="32">
        <v>12</v>
      </c>
      <c r="P106" s="32">
        <v>8</v>
      </c>
      <c r="Q106" s="32">
        <v>4</v>
      </c>
      <c r="R106" s="31" t="s">
        <v>42</v>
      </c>
      <c r="S106" s="35"/>
      <c r="T106" s="35"/>
      <c r="U106" s="35"/>
      <c r="V106" s="35"/>
      <c r="W106" s="35"/>
      <c r="X106" s="32">
        <v>1</v>
      </c>
      <c r="Y106" s="35"/>
      <c r="Z106" s="35"/>
      <c r="AA106" s="31" t="s">
        <v>42</v>
      </c>
      <c r="AB106" s="32">
        <v>1</v>
      </c>
      <c r="AC106" s="31"/>
      <c r="AD106" s="31"/>
      <c r="AE106" s="31"/>
      <c r="AF106" s="31"/>
      <c r="AG106" s="32">
        <v>5</v>
      </c>
      <c r="AH106" s="31"/>
      <c r="AI106" s="31"/>
      <c r="AJ106" s="31" t="s">
        <v>50</v>
      </c>
      <c r="AK106" s="31"/>
      <c r="AL106" s="31"/>
      <c r="AM106" s="31"/>
      <c r="AN106" s="31"/>
      <c r="AO106" s="31"/>
      <c r="AP106" s="31"/>
      <c r="AQ106" s="31"/>
      <c r="AR106" s="31"/>
      <c r="AS106" s="31" t="s">
        <v>50</v>
      </c>
      <c r="AT106" s="31"/>
      <c r="AV106" s="31" t="s">
        <v>1197</v>
      </c>
      <c r="AW106" s="31" t="s">
        <v>1198</v>
      </c>
      <c r="AX106" s="33">
        <v>45201</v>
      </c>
      <c r="AY106" s="31">
        <f t="shared" si="45"/>
        <v>1</v>
      </c>
      <c r="AZ106" s="26">
        <f t="shared" si="46"/>
        <v>6</v>
      </c>
      <c r="BA106" s="26">
        <f t="shared" si="47"/>
        <v>0</v>
      </c>
      <c r="BB106" s="34">
        <f t="shared" si="48"/>
        <v>7</v>
      </c>
      <c r="BC106">
        <f t="shared" si="49"/>
        <v>1</v>
      </c>
      <c r="BD106">
        <f t="shared" si="50"/>
        <v>0</v>
      </c>
      <c r="BE106">
        <f t="shared" si="51"/>
        <v>0</v>
      </c>
      <c r="BF106">
        <f t="shared" si="52"/>
        <v>0</v>
      </c>
      <c r="BG106">
        <f t="shared" si="53"/>
        <v>0</v>
      </c>
      <c r="BH106">
        <f t="shared" si="54"/>
        <v>6</v>
      </c>
      <c r="BI106">
        <f t="shared" si="55"/>
        <v>0</v>
      </c>
      <c r="BJ106">
        <f t="shared" si="56"/>
        <v>0</v>
      </c>
      <c r="BL106">
        <f t="shared" si="57"/>
        <v>0</v>
      </c>
      <c r="BM106">
        <f t="shared" si="58"/>
        <v>1</v>
      </c>
      <c r="BN106">
        <f t="shared" si="59"/>
        <v>0</v>
      </c>
    </row>
    <row r="107" spans="1:66" x14ac:dyDescent="0.25">
      <c r="A107" s="29">
        <v>107</v>
      </c>
      <c r="B107" s="30" t="s">
        <v>1199</v>
      </c>
      <c r="C107" s="30" t="s">
        <v>1200</v>
      </c>
      <c r="D107" s="31" t="s">
        <v>375</v>
      </c>
      <c r="E107" s="31"/>
      <c r="F107" s="31" t="s">
        <v>376</v>
      </c>
      <c r="G107" s="31" t="s">
        <v>1201</v>
      </c>
      <c r="H107" s="31" t="s">
        <v>728</v>
      </c>
      <c r="I107" s="31" t="s">
        <v>733</v>
      </c>
      <c r="J107" s="31" t="s">
        <v>730</v>
      </c>
      <c r="K107" s="32" t="s">
        <v>1202</v>
      </c>
      <c r="L107" s="31" t="s">
        <v>251</v>
      </c>
      <c r="M107" s="31" t="s">
        <v>42</v>
      </c>
      <c r="N107" s="31" t="s">
        <v>43</v>
      </c>
      <c r="O107" s="32">
        <v>7</v>
      </c>
      <c r="P107" s="32">
        <v>4</v>
      </c>
      <c r="Q107" s="32">
        <v>3</v>
      </c>
      <c r="R107" s="31" t="s">
        <v>42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</v>
      </c>
      <c r="Y107" s="32">
        <v>0</v>
      </c>
      <c r="Z107" s="32">
        <v>0</v>
      </c>
      <c r="AA107" s="31" t="s">
        <v>42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1" t="s">
        <v>50</v>
      </c>
      <c r="AK107" s="31"/>
      <c r="AL107" s="31"/>
      <c r="AM107" s="31"/>
      <c r="AN107" s="31"/>
      <c r="AO107" s="31"/>
      <c r="AP107" s="31"/>
      <c r="AQ107" s="31"/>
      <c r="AR107" s="31"/>
      <c r="AS107" s="31" t="s">
        <v>42</v>
      </c>
      <c r="AT107" s="32">
        <v>1</v>
      </c>
      <c r="AV107" s="31" t="s">
        <v>732</v>
      </c>
      <c r="AW107" s="31" t="s">
        <v>745</v>
      </c>
      <c r="AX107" s="33">
        <v>45205</v>
      </c>
      <c r="AY107" s="32">
        <f t="shared" si="45"/>
        <v>1</v>
      </c>
      <c r="AZ107" s="26">
        <f t="shared" si="46"/>
        <v>2</v>
      </c>
      <c r="BA107" s="26">
        <f t="shared" si="47"/>
        <v>0</v>
      </c>
      <c r="BB107" s="37">
        <f t="shared" si="48"/>
        <v>4</v>
      </c>
      <c r="BC107">
        <f t="shared" si="49"/>
        <v>0</v>
      </c>
      <c r="BD107">
        <f t="shared" si="50"/>
        <v>0</v>
      </c>
      <c r="BE107">
        <f t="shared" si="51"/>
        <v>0</v>
      </c>
      <c r="BF107">
        <f t="shared" si="52"/>
        <v>0</v>
      </c>
      <c r="BG107">
        <f t="shared" si="53"/>
        <v>0</v>
      </c>
      <c r="BH107">
        <f t="shared" si="54"/>
        <v>2</v>
      </c>
      <c r="BI107">
        <f t="shared" si="55"/>
        <v>0</v>
      </c>
      <c r="BJ107">
        <f t="shared" si="56"/>
        <v>2</v>
      </c>
      <c r="BL107">
        <f t="shared" si="57"/>
        <v>0</v>
      </c>
      <c r="BM107">
        <f t="shared" si="58"/>
        <v>1</v>
      </c>
      <c r="BN107">
        <f t="shared" si="59"/>
        <v>0</v>
      </c>
    </row>
    <row r="108" spans="1:66" x14ac:dyDescent="0.25">
      <c r="A108" s="29">
        <v>108</v>
      </c>
      <c r="B108" s="30" t="s">
        <v>1203</v>
      </c>
      <c r="C108" s="30" t="s">
        <v>1204</v>
      </c>
      <c r="D108" s="31" t="s">
        <v>375</v>
      </c>
      <c r="E108" s="31"/>
      <c r="F108" s="31" t="s">
        <v>376</v>
      </c>
      <c r="G108" s="31" t="s">
        <v>1039</v>
      </c>
      <c r="H108" s="31" t="s">
        <v>728</v>
      </c>
      <c r="I108" s="31" t="s">
        <v>733</v>
      </c>
      <c r="J108" s="31" t="s">
        <v>730</v>
      </c>
      <c r="K108" s="32" t="s">
        <v>746</v>
      </c>
      <c r="L108" s="31" t="s">
        <v>135</v>
      </c>
      <c r="M108" s="31" t="s">
        <v>42</v>
      </c>
      <c r="N108" s="31" t="s">
        <v>43</v>
      </c>
      <c r="O108" s="32">
        <v>9</v>
      </c>
      <c r="P108" s="32">
        <v>7</v>
      </c>
      <c r="Q108" s="32">
        <v>2</v>
      </c>
      <c r="R108" s="31" t="s">
        <v>42</v>
      </c>
      <c r="S108" s="32">
        <v>1</v>
      </c>
      <c r="T108" s="32">
        <v>0</v>
      </c>
      <c r="U108" s="32">
        <v>0</v>
      </c>
      <c r="V108" s="32">
        <v>0</v>
      </c>
      <c r="W108" s="32">
        <v>0</v>
      </c>
      <c r="X108" s="32">
        <v>2</v>
      </c>
      <c r="Y108" s="32">
        <v>0</v>
      </c>
      <c r="Z108" s="32">
        <v>0</v>
      </c>
      <c r="AA108" s="31" t="s">
        <v>42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3</v>
      </c>
      <c r="AH108" s="32">
        <v>0</v>
      </c>
      <c r="AI108" s="32">
        <v>1</v>
      </c>
      <c r="AJ108" s="31" t="s">
        <v>50</v>
      </c>
      <c r="AK108" s="31"/>
      <c r="AL108" s="31"/>
      <c r="AM108" s="31"/>
      <c r="AN108" s="31"/>
      <c r="AO108" s="31"/>
      <c r="AP108" s="31"/>
      <c r="AQ108" s="31"/>
      <c r="AR108" s="31"/>
      <c r="AS108" s="31" t="s">
        <v>42</v>
      </c>
      <c r="AT108" s="32">
        <v>1</v>
      </c>
      <c r="AV108" s="31" t="s">
        <v>1205</v>
      </c>
      <c r="AW108" s="31" t="s">
        <v>745</v>
      </c>
      <c r="AX108" s="33">
        <v>45205</v>
      </c>
      <c r="AY108" s="32">
        <f t="shared" si="45"/>
        <v>3</v>
      </c>
      <c r="AZ108" s="26">
        <f t="shared" si="46"/>
        <v>4</v>
      </c>
      <c r="BA108" s="26">
        <f t="shared" si="47"/>
        <v>0</v>
      </c>
      <c r="BB108" s="37">
        <f t="shared" si="48"/>
        <v>8</v>
      </c>
      <c r="BC108">
        <f t="shared" si="49"/>
        <v>1</v>
      </c>
      <c r="BD108">
        <f t="shared" si="50"/>
        <v>0</v>
      </c>
      <c r="BE108">
        <f t="shared" si="51"/>
        <v>0</v>
      </c>
      <c r="BF108">
        <f t="shared" si="52"/>
        <v>0</v>
      </c>
      <c r="BG108">
        <f t="shared" si="53"/>
        <v>0</v>
      </c>
      <c r="BH108">
        <f t="shared" si="54"/>
        <v>5</v>
      </c>
      <c r="BI108">
        <f t="shared" si="55"/>
        <v>0</v>
      </c>
      <c r="BJ108">
        <f t="shared" si="56"/>
        <v>2</v>
      </c>
      <c r="BL108">
        <f t="shared" si="57"/>
        <v>0</v>
      </c>
      <c r="BM108">
        <f t="shared" si="58"/>
        <v>1</v>
      </c>
      <c r="BN108">
        <f t="shared" si="59"/>
        <v>0</v>
      </c>
    </row>
    <row r="109" spans="1:66" x14ac:dyDescent="0.25">
      <c r="A109" s="29">
        <v>110</v>
      </c>
      <c r="B109" s="30" t="s">
        <v>1206</v>
      </c>
      <c r="C109" s="30" t="s">
        <v>1207</v>
      </c>
      <c r="D109" s="31" t="s">
        <v>375</v>
      </c>
      <c r="E109" s="31"/>
      <c r="F109" s="31" t="s">
        <v>376</v>
      </c>
      <c r="G109" s="31" t="s">
        <v>1208</v>
      </c>
      <c r="H109" s="31" t="s">
        <v>728</v>
      </c>
      <c r="I109" s="31" t="s">
        <v>733</v>
      </c>
      <c r="J109" s="31" t="s">
        <v>730</v>
      </c>
      <c r="K109" s="32" t="s">
        <v>746</v>
      </c>
      <c r="L109" s="31" t="s">
        <v>135</v>
      </c>
      <c r="M109" s="31" t="s">
        <v>42</v>
      </c>
      <c r="N109" s="31" t="s">
        <v>43</v>
      </c>
      <c r="O109" s="32">
        <v>5</v>
      </c>
      <c r="P109" s="32">
        <v>5</v>
      </c>
      <c r="Q109" s="32">
        <v>1</v>
      </c>
      <c r="R109" s="31" t="s">
        <v>42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</v>
      </c>
      <c r="Y109" s="32">
        <v>0</v>
      </c>
      <c r="Z109" s="32">
        <v>3</v>
      </c>
      <c r="AA109" s="31" t="s">
        <v>50</v>
      </c>
      <c r="AB109" s="31"/>
      <c r="AC109" s="31"/>
      <c r="AD109" s="31"/>
      <c r="AE109" s="31"/>
      <c r="AF109" s="31"/>
      <c r="AG109" s="31"/>
      <c r="AH109" s="31"/>
      <c r="AI109" s="31"/>
      <c r="AJ109" s="31" t="s">
        <v>50</v>
      </c>
      <c r="AK109" s="31"/>
      <c r="AL109" s="31"/>
      <c r="AM109" s="31"/>
      <c r="AN109" s="31"/>
      <c r="AO109" s="31"/>
      <c r="AP109" s="31"/>
      <c r="AQ109" s="31"/>
      <c r="AR109" s="31"/>
      <c r="AS109" s="31" t="s">
        <v>42</v>
      </c>
      <c r="AT109" s="32">
        <v>3</v>
      </c>
      <c r="AV109" s="31" t="s">
        <v>1209</v>
      </c>
      <c r="AW109" s="31" t="s">
        <v>745</v>
      </c>
      <c r="AX109" s="33">
        <v>45205</v>
      </c>
      <c r="AY109" s="32">
        <f t="shared" si="45"/>
        <v>4</v>
      </c>
      <c r="AZ109" s="26">
        <f t="shared" si="46"/>
        <v>0</v>
      </c>
      <c r="BA109" s="26">
        <f t="shared" si="47"/>
        <v>0</v>
      </c>
      <c r="BB109" s="37">
        <f t="shared" si="48"/>
        <v>7</v>
      </c>
      <c r="BC109">
        <f t="shared" si="49"/>
        <v>0</v>
      </c>
      <c r="BD109">
        <f t="shared" si="50"/>
        <v>0</v>
      </c>
      <c r="BE109">
        <f t="shared" si="51"/>
        <v>0</v>
      </c>
      <c r="BF109">
        <f t="shared" si="52"/>
        <v>0</v>
      </c>
      <c r="BG109">
        <f t="shared" si="53"/>
        <v>0</v>
      </c>
      <c r="BH109">
        <f t="shared" si="54"/>
        <v>1</v>
      </c>
      <c r="BI109">
        <f t="shared" si="55"/>
        <v>0</v>
      </c>
      <c r="BJ109">
        <f t="shared" si="56"/>
        <v>6</v>
      </c>
      <c r="BL109">
        <f t="shared" si="57"/>
        <v>0</v>
      </c>
      <c r="BM109">
        <f t="shared" si="58"/>
        <v>0</v>
      </c>
      <c r="BN109">
        <f t="shared" si="59"/>
        <v>1</v>
      </c>
    </row>
    <row r="110" spans="1:66" x14ac:dyDescent="0.25">
      <c r="A110" s="29">
        <v>123</v>
      </c>
      <c r="B110" s="30" t="s">
        <v>1210</v>
      </c>
      <c r="C110" s="30" t="s">
        <v>1211</v>
      </c>
      <c r="D110" s="31" t="s">
        <v>375</v>
      </c>
      <c r="E110" s="31"/>
      <c r="F110" s="31" t="s">
        <v>376</v>
      </c>
      <c r="G110" s="31" t="s">
        <v>1212</v>
      </c>
      <c r="H110" s="31" t="s">
        <v>1213</v>
      </c>
      <c r="I110" s="31" t="s">
        <v>1214</v>
      </c>
      <c r="J110" s="31" t="s">
        <v>1215</v>
      </c>
      <c r="K110" s="31" t="s">
        <v>1216</v>
      </c>
      <c r="L110" s="31" t="s">
        <v>1217</v>
      </c>
      <c r="M110" s="31" t="s">
        <v>42</v>
      </c>
      <c r="N110" s="31" t="s">
        <v>43</v>
      </c>
      <c r="O110" s="32">
        <v>9</v>
      </c>
      <c r="P110" s="32">
        <v>8</v>
      </c>
      <c r="Q110" s="32">
        <v>2</v>
      </c>
      <c r="R110" s="31" t="s">
        <v>42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2</v>
      </c>
      <c r="Y110" s="32">
        <v>0</v>
      </c>
      <c r="Z110" s="32">
        <v>0</v>
      </c>
      <c r="AA110" s="31" t="s">
        <v>42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4</v>
      </c>
      <c r="AH110" s="32">
        <v>1</v>
      </c>
      <c r="AI110" s="32">
        <v>1</v>
      </c>
      <c r="AJ110" s="31" t="s">
        <v>50</v>
      </c>
      <c r="AK110" s="31"/>
      <c r="AL110" s="31"/>
      <c r="AM110" s="31"/>
      <c r="AN110" s="31"/>
      <c r="AO110" s="31"/>
      <c r="AP110" s="31"/>
      <c r="AQ110" s="31"/>
      <c r="AR110" s="31"/>
      <c r="AS110" s="31" t="s">
        <v>42</v>
      </c>
      <c r="AT110" s="32">
        <v>1</v>
      </c>
      <c r="AV110" s="31" t="s">
        <v>1218</v>
      </c>
      <c r="AW110" s="31" t="s">
        <v>1214</v>
      </c>
      <c r="AX110" s="33">
        <v>45209</v>
      </c>
      <c r="AY110" s="32">
        <f t="shared" si="45"/>
        <v>2</v>
      </c>
      <c r="AZ110" s="26">
        <f t="shared" si="46"/>
        <v>6</v>
      </c>
      <c r="BA110" s="26">
        <f t="shared" si="47"/>
        <v>0</v>
      </c>
      <c r="BB110" s="37">
        <f t="shared" si="48"/>
        <v>9</v>
      </c>
      <c r="BC110">
        <f t="shared" si="49"/>
        <v>0</v>
      </c>
      <c r="BD110">
        <f t="shared" si="50"/>
        <v>0</v>
      </c>
      <c r="BE110">
        <f t="shared" si="51"/>
        <v>0</v>
      </c>
      <c r="BF110">
        <f t="shared" si="52"/>
        <v>0</v>
      </c>
      <c r="BG110">
        <f t="shared" si="53"/>
        <v>0</v>
      </c>
      <c r="BH110">
        <f t="shared" si="54"/>
        <v>6</v>
      </c>
      <c r="BI110">
        <f t="shared" si="55"/>
        <v>1</v>
      </c>
      <c r="BJ110">
        <f t="shared" si="56"/>
        <v>2</v>
      </c>
      <c r="BL110">
        <f t="shared" si="57"/>
        <v>0</v>
      </c>
      <c r="BM110">
        <f t="shared" si="58"/>
        <v>1</v>
      </c>
      <c r="BN110">
        <f t="shared" si="59"/>
        <v>0</v>
      </c>
    </row>
    <row r="111" spans="1:66" x14ac:dyDescent="0.25">
      <c r="A111" s="29">
        <v>124</v>
      </c>
      <c r="B111" s="30" t="s">
        <v>1219</v>
      </c>
      <c r="C111" s="30" t="s">
        <v>1220</v>
      </c>
      <c r="D111" s="31" t="s">
        <v>375</v>
      </c>
      <c r="E111" s="31"/>
      <c r="F111" s="31" t="s">
        <v>376</v>
      </c>
      <c r="G111" s="31" t="s">
        <v>1221</v>
      </c>
      <c r="H111" s="31" t="s">
        <v>1222</v>
      </c>
      <c r="I111" s="31" t="s">
        <v>1223</v>
      </c>
      <c r="J111" s="31" t="s">
        <v>1224</v>
      </c>
      <c r="K111" s="31" t="s">
        <v>1225</v>
      </c>
      <c r="L111" s="31" t="s">
        <v>1226</v>
      </c>
      <c r="M111" s="31" t="s">
        <v>42</v>
      </c>
      <c r="N111" s="31" t="s">
        <v>43</v>
      </c>
      <c r="O111" s="32">
        <v>9</v>
      </c>
      <c r="P111" s="32">
        <v>9</v>
      </c>
      <c r="Q111" s="32">
        <v>3</v>
      </c>
      <c r="R111" s="31" t="s">
        <v>50</v>
      </c>
      <c r="S111" s="35"/>
      <c r="T111" s="35"/>
      <c r="U111" s="35"/>
      <c r="V111" s="35"/>
      <c r="W111" s="35"/>
      <c r="X111" s="35"/>
      <c r="Y111" s="35"/>
      <c r="Z111" s="35"/>
      <c r="AA111" s="31" t="s">
        <v>42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6</v>
      </c>
      <c r="AH111" s="32">
        <v>0</v>
      </c>
      <c r="AI111" s="32">
        <v>3</v>
      </c>
      <c r="AJ111" s="31" t="s">
        <v>50</v>
      </c>
      <c r="AK111" s="31"/>
      <c r="AL111" s="31"/>
      <c r="AM111" s="31"/>
      <c r="AN111" s="31"/>
      <c r="AO111" s="31"/>
      <c r="AP111" s="31"/>
      <c r="AQ111" s="31"/>
      <c r="AR111" s="31"/>
      <c r="AS111" s="31" t="s">
        <v>50</v>
      </c>
      <c r="AT111" s="31"/>
      <c r="AV111" s="31" t="s">
        <v>1227</v>
      </c>
      <c r="AW111" s="31" t="s">
        <v>1227</v>
      </c>
      <c r="AX111" s="33">
        <v>45210</v>
      </c>
      <c r="AY111" s="31">
        <f t="shared" si="45"/>
        <v>0</v>
      </c>
      <c r="AZ111" s="26">
        <f t="shared" si="46"/>
        <v>9</v>
      </c>
      <c r="BA111" s="26">
        <f t="shared" si="47"/>
        <v>0</v>
      </c>
      <c r="BB111" s="34">
        <f t="shared" si="48"/>
        <v>9</v>
      </c>
      <c r="BC111">
        <f t="shared" si="49"/>
        <v>0</v>
      </c>
      <c r="BD111">
        <f t="shared" si="50"/>
        <v>0</v>
      </c>
      <c r="BE111">
        <f t="shared" si="51"/>
        <v>0</v>
      </c>
      <c r="BF111">
        <f t="shared" si="52"/>
        <v>0</v>
      </c>
      <c r="BG111">
        <f t="shared" si="53"/>
        <v>0</v>
      </c>
      <c r="BH111">
        <f t="shared" si="54"/>
        <v>6</v>
      </c>
      <c r="BI111">
        <f t="shared" si="55"/>
        <v>0</v>
      </c>
      <c r="BJ111">
        <f t="shared" si="56"/>
        <v>3</v>
      </c>
      <c r="BL111">
        <f t="shared" si="57"/>
        <v>0</v>
      </c>
      <c r="BM111">
        <f t="shared" si="58"/>
        <v>1</v>
      </c>
      <c r="BN111">
        <f t="shared" si="59"/>
        <v>0</v>
      </c>
    </row>
    <row r="112" spans="1:66" x14ac:dyDescent="0.25">
      <c r="A112" s="29">
        <v>138</v>
      </c>
      <c r="B112" s="30" t="s">
        <v>1228</v>
      </c>
      <c r="C112" s="30" t="s">
        <v>1229</v>
      </c>
      <c r="D112" s="31" t="s">
        <v>375</v>
      </c>
      <c r="E112" s="31"/>
      <c r="F112" s="31" t="s">
        <v>376</v>
      </c>
      <c r="G112" s="31" t="s">
        <v>1230</v>
      </c>
      <c r="H112" s="31" t="s">
        <v>829</v>
      </c>
      <c r="I112" s="31" t="s">
        <v>1231</v>
      </c>
      <c r="J112" s="31" t="s">
        <v>1232</v>
      </c>
      <c r="K112" s="31" t="s">
        <v>1233</v>
      </c>
      <c r="L112" s="31" t="s">
        <v>1234</v>
      </c>
      <c r="M112" s="31" t="s">
        <v>42</v>
      </c>
      <c r="N112" s="31" t="s">
        <v>43</v>
      </c>
      <c r="O112" s="32">
        <v>11</v>
      </c>
      <c r="P112" s="32">
        <v>9</v>
      </c>
      <c r="Q112" s="32">
        <v>2</v>
      </c>
      <c r="R112" s="31" t="s">
        <v>42</v>
      </c>
      <c r="S112" s="35"/>
      <c r="T112" s="35"/>
      <c r="U112" s="35"/>
      <c r="V112" s="35"/>
      <c r="W112" s="35"/>
      <c r="X112" s="32">
        <v>6</v>
      </c>
      <c r="Y112" s="35"/>
      <c r="Z112" s="35"/>
      <c r="AA112" s="31" t="s">
        <v>42</v>
      </c>
      <c r="AB112" s="31"/>
      <c r="AC112" s="31"/>
      <c r="AD112" s="31"/>
      <c r="AE112" s="31"/>
      <c r="AF112" s="31"/>
      <c r="AG112" s="32">
        <v>4</v>
      </c>
      <c r="AH112" s="31"/>
      <c r="AI112" s="31"/>
      <c r="AJ112" s="31" t="s">
        <v>50</v>
      </c>
      <c r="AK112" s="31"/>
      <c r="AL112" s="31"/>
      <c r="AM112" s="31"/>
      <c r="AN112" s="31"/>
      <c r="AO112" s="31"/>
      <c r="AP112" s="31"/>
      <c r="AQ112" s="31"/>
      <c r="AR112" s="31"/>
      <c r="AS112" s="31" t="s">
        <v>50</v>
      </c>
      <c r="AT112" s="31"/>
      <c r="AV112" s="31" t="s">
        <v>1235</v>
      </c>
      <c r="AW112" s="31" t="s">
        <v>1231</v>
      </c>
      <c r="AX112" s="33">
        <v>45215</v>
      </c>
      <c r="AY112" s="31">
        <f t="shared" si="45"/>
        <v>6</v>
      </c>
      <c r="AZ112" s="26">
        <f t="shared" si="46"/>
        <v>4</v>
      </c>
      <c r="BA112" s="26">
        <f t="shared" si="47"/>
        <v>0</v>
      </c>
      <c r="BB112" s="34">
        <f t="shared" si="48"/>
        <v>10</v>
      </c>
      <c r="BC112">
        <f t="shared" si="49"/>
        <v>0</v>
      </c>
      <c r="BD112">
        <f t="shared" si="50"/>
        <v>0</v>
      </c>
      <c r="BE112">
        <f t="shared" si="51"/>
        <v>0</v>
      </c>
      <c r="BF112">
        <f t="shared" si="52"/>
        <v>0</v>
      </c>
      <c r="BG112">
        <f t="shared" si="53"/>
        <v>0</v>
      </c>
      <c r="BH112">
        <f t="shared" si="54"/>
        <v>10</v>
      </c>
      <c r="BI112">
        <f t="shared" si="55"/>
        <v>0</v>
      </c>
      <c r="BJ112">
        <f t="shared" si="56"/>
        <v>0</v>
      </c>
      <c r="BL112">
        <f t="shared" si="57"/>
        <v>0</v>
      </c>
      <c r="BM112">
        <f t="shared" si="58"/>
        <v>0</v>
      </c>
      <c r="BN112">
        <f t="shared" si="59"/>
        <v>1</v>
      </c>
    </row>
    <row r="113" spans="1:66" x14ac:dyDescent="0.25">
      <c r="A113" s="24">
        <v>62</v>
      </c>
      <c r="B113" s="25" t="s">
        <v>1236</v>
      </c>
      <c r="C113" s="25" t="s">
        <v>1237</v>
      </c>
      <c r="D113" s="26" t="s">
        <v>375</v>
      </c>
      <c r="E113" s="26"/>
      <c r="F113" s="26" t="s">
        <v>376</v>
      </c>
      <c r="G113" s="26" t="s">
        <v>1238</v>
      </c>
      <c r="H113" s="26" t="s">
        <v>1239</v>
      </c>
      <c r="I113" s="26" t="s">
        <v>1240</v>
      </c>
      <c r="J113" s="26" t="s">
        <v>1241</v>
      </c>
      <c r="K113" s="26" t="s">
        <v>1242</v>
      </c>
      <c r="L113" s="26" t="s">
        <v>1243</v>
      </c>
      <c r="M113" s="26" t="s">
        <v>42</v>
      </c>
      <c r="N113" s="26" t="s">
        <v>43</v>
      </c>
      <c r="O113" s="27">
        <v>22</v>
      </c>
      <c r="P113" s="27">
        <v>12</v>
      </c>
      <c r="Q113" s="27">
        <v>7</v>
      </c>
      <c r="R113" s="26" t="s">
        <v>42</v>
      </c>
      <c r="S113" s="39"/>
      <c r="T113" s="39"/>
      <c r="U113" s="39"/>
      <c r="V113" s="39"/>
      <c r="W113" s="39"/>
      <c r="X113" s="27">
        <v>4</v>
      </c>
      <c r="Y113" s="39"/>
      <c r="Z113" s="39"/>
      <c r="AA113" s="26" t="s">
        <v>42</v>
      </c>
      <c r="AB113" s="26"/>
      <c r="AC113" s="26"/>
      <c r="AD113" s="26"/>
      <c r="AE113" s="26"/>
      <c r="AF113" s="26"/>
      <c r="AG113" s="27">
        <v>4</v>
      </c>
      <c r="AH113" s="27">
        <v>1</v>
      </c>
      <c r="AI113" s="26"/>
      <c r="AJ113" s="26" t="s">
        <v>50</v>
      </c>
      <c r="AK113" s="26"/>
      <c r="AL113" s="26"/>
      <c r="AM113" s="26"/>
      <c r="AN113" s="26"/>
      <c r="AO113" s="26"/>
      <c r="AP113" s="26"/>
      <c r="AQ113" s="26"/>
      <c r="AR113" s="26"/>
      <c r="AS113" s="26"/>
      <c r="AT113" s="26">
        <v>3</v>
      </c>
      <c r="AV113" s="26" t="s">
        <v>1244</v>
      </c>
      <c r="AW113" s="26" t="s">
        <v>1240</v>
      </c>
      <c r="AX113" s="28">
        <v>45198</v>
      </c>
      <c r="AY113" s="26">
        <f t="shared" si="45"/>
        <v>4</v>
      </c>
      <c r="AZ113" s="26">
        <f t="shared" si="46"/>
        <v>5</v>
      </c>
      <c r="BA113" s="26">
        <f t="shared" si="47"/>
        <v>0</v>
      </c>
      <c r="BB113" s="26">
        <f t="shared" si="48"/>
        <v>12</v>
      </c>
      <c r="BC113">
        <f t="shared" si="49"/>
        <v>0</v>
      </c>
      <c r="BD113">
        <f t="shared" si="50"/>
        <v>0</v>
      </c>
      <c r="BE113">
        <f t="shared" si="51"/>
        <v>0</v>
      </c>
      <c r="BF113">
        <f t="shared" si="52"/>
        <v>0</v>
      </c>
      <c r="BG113">
        <f t="shared" si="53"/>
        <v>0</v>
      </c>
      <c r="BH113">
        <f t="shared" si="54"/>
        <v>8</v>
      </c>
      <c r="BI113">
        <f t="shared" si="55"/>
        <v>1</v>
      </c>
      <c r="BJ113">
        <f t="shared" si="56"/>
        <v>3</v>
      </c>
      <c r="BL113">
        <f t="shared" si="57"/>
        <v>0</v>
      </c>
      <c r="BM113">
        <f t="shared" si="58"/>
        <v>1</v>
      </c>
      <c r="BN113">
        <f t="shared" si="59"/>
        <v>0</v>
      </c>
    </row>
    <row r="114" spans="1:66" x14ac:dyDescent="0.25">
      <c r="A114" s="24">
        <v>67</v>
      </c>
      <c r="B114" s="25" t="s">
        <v>1245</v>
      </c>
      <c r="C114" s="25" t="s">
        <v>1246</v>
      </c>
      <c r="D114" s="26" t="s">
        <v>375</v>
      </c>
      <c r="E114" s="26"/>
      <c r="F114" s="26" t="s">
        <v>376</v>
      </c>
      <c r="G114" s="26" t="s">
        <v>1247</v>
      </c>
      <c r="H114" s="26" t="s">
        <v>1248</v>
      </c>
      <c r="I114" s="26" t="s">
        <v>1249</v>
      </c>
      <c r="J114" s="26" t="s">
        <v>1250</v>
      </c>
      <c r="K114" s="26" t="s">
        <v>1251</v>
      </c>
      <c r="L114" s="26" t="s">
        <v>1252</v>
      </c>
      <c r="M114" s="26" t="s">
        <v>42</v>
      </c>
      <c r="N114" s="26" t="s">
        <v>43</v>
      </c>
      <c r="O114" s="27">
        <v>14</v>
      </c>
      <c r="P114" s="27">
        <v>13</v>
      </c>
      <c r="Q114" s="27">
        <v>1</v>
      </c>
      <c r="R114" s="26" t="s">
        <v>42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4</v>
      </c>
      <c r="Y114" s="27">
        <v>0</v>
      </c>
      <c r="Z114" s="27">
        <v>0</v>
      </c>
      <c r="AA114" s="26" t="s">
        <v>42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9</v>
      </c>
      <c r="AH114" s="27">
        <v>0</v>
      </c>
      <c r="AI114" s="27">
        <v>0</v>
      </c>
      <c r="AJ114" s="26" t="s">
        <v>50</v>
      </c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V114" s="26" t="s">
        <v>1253</v>
      </c>
      <c r="AW114" s="26" t="s">
        <v>1249</v>
      </c>
      <c r="AX114" s="28">
        <v>45198</v>
      </c>
      <c r="AY114" s="26">
        <f t="shared" si="45"/>
        <v>4</v>
      </c>
      <c r="AZ114" s="26">
        <f t="shared" si="46"/>
        <v>9</v>
      </c>
      <c r="BA114" s="26">
        <f t="shared" si="47"/>
        <v>0</v>
      </c>
      <c r="BB114" s="26">
        <f t="shared" si="48"/>
        <v>13</v>
      </c>
      <c r="BC114">
        <f t="shared" si="49"/>
        <v>0</v>
      </c>
      <c r="BD114">
        <f t="shared" si="50"/>
        <v>0</v>
      </c>
      <c r="BE114">
        <f t="shared" si="51"/>
        <v>0</v>
      </c>
      <c r="BF114">
        <f t="shared" si="52"/>
        <v>0</v>
      </c>
      <c r="BG114">
        <f t="shared" si="53"/>
        <v>0</v>
      </c>
      <c r="BH114">
        <f t="shared" si="54"/>
        <v>13</v>
      </c>
      <c r="BI114">
        <f t="shared" si="55"/>
        <v>0</v>
      </c>
      <c r="BJ114">
        <f t="shared" si="56"/>
        <v>0</v>
      </c>
      <c r="BL114">
        <f t="shared" si="57"/>
        <v>0</v>
      </c>
      <c r="BM114">
        <f t="shared" si="58"/>
        <v>1</v>
      </c>
      <c r="BN114">
        <f t="shared" si="59"/>
        <v>0</v>
      </c>
    </row>
    <row r="115" spans="1:66" x14ac:dyDescent="0.25">
      <c r="A115" s="24">
        <v>83</v>
      </c>
      <c r="B115" s="25" t="s">
        <v>1254</v>
      </c>
      <c r="C115" s="25" t="s">
        <v>1255</v>
      </c>
      <c r="D115" s="26" t="s">
        <v>375</v>
      </c>
      <c r="E115" s="26"/>
      <c r="F115" s="26" t="s">
        <v>376</v>
      </c>
      <c r="G115" s="26" t="s">
        <v>1256</v>
      </c>
      <c r="H115" s="26" t="s">
        <v>1257</v>
      </c>
      <c r="I115" s="26" t="s">
        <v>1258</v>
      </c>
      <c r="J115" s="26" t="s">
        <v>1259</v>
      </c>
      <c r="K115" s="26" t="s">
        <v>1260</v>
      </c>
      <c r="L115" s="26" t="s">
        <v>1261</v>
      </c>
      <c r="M115" s="26" t="s">
        <v>42</v>
      </c>
      <c r="N115" s="26" t="s">
        <v>43</v>
      </c>
      <c r="O115" s="27">
        <v>17</v>
      </c>
      <c r="P115" s="27">
        <v>17</v>
      </c>
      <c r="Q115" s="27">
        <v>4</v>
      </c>
      <c r="R115" s="26" t="s">
        <v>42</v>
      </c>
      <c r="S115" s="27">
        <v>1</v>
      </c>
      <c r="T115" s="27">
        <v>0</v>
      </c>
      <c r="U115" s="27">
        <v>0</v>
      </c>
      <c r="V115" s="27">
        <v>1</v>
      </c>
      <c r="W115" s="27">
        <v>0</v>
      </c>
      <c r="X115" s="39"/>
      <c r="Y115" s="27">
        <v>14</v>
      </c>
      <c r="Z115" s="27">
        <v>0</v>
      </c>
      <c r="AA115" s="26" t="s">
        <v>42</v>
      </c>
      <c r="AB115" s="27">
        <v>0</v>
      </c>
      <c r="AC115" s="27">
        <v>0</v>
      </c>
      <c r="AD115" s="27">
        <v>0</v>
      </c>
      <c r="AE115" s="27">
        <v>0</v>
      </c>
      <c r="AF115" s="27">
        <v>0</v>
      </c>
      <c r="AG115" s="27">
        <v>1</v>
      </c>
      <c r="AH115" s="27">
        <v>0</v>
      </c>
      <c r="AI115" s="27">
        <v>0</v>
      </c>
      <c r="AJ115" s="26" t="s">
        <v>50</v>
      </c>
      <c r="AK115" s="26"/>
      <c r="AL115" s="26"/>
      <c r="AM115" s="26"/>
      <c r="AN115" s="26"/>
      <c r="AO115" s="26"/>
      <c r="AP115" s="26"/>
      <c r="AQ115" s="26"/>
      <c r="AR115" s="26"/>
      <c r="AS115" s="26" t="s">
        <v>50</v>
      </c>
      <c r="AT115" s="26"/>
      <c r="AV115" s="26" t="s">
        <v>1262</v>
      </c>
      <c r="AW115" s="26" t="s">
        <v>1258</v>
      </c>
      <c r="AX115" s="28">
        <v>45200</v>
      </c>
      <c r="AY115" s="26">
        <f t="shared" si="45"/>
        <v>16</v>
      </c>
      <c r="AZ115" s="26">
        <f t="shared" si="46"/>
        <v>1</v>
      </c>
      <c r="BA115" s="26">
        <f t="shared" si="47"/>
        <v>0</v>
      </c>
      <c r="BB115" s="26">
        <f t="shared" si="48"/>
        <v>17</v>
      </c>
      <c r="BC115">
        <f t="shared" si="49"/>
        <v>1</v>
      </c>
      <c r="BD115">
        <f t="shared" si="50"/>
        <v>0</v>
      </c>
      <c r="BE115">
        <f t="shared" si="51"/>
        <v>0</v>
      </c>
      <c r="BF115">
        <f t="shared" si="52"/>
        <v>1</v>
      </c>
      <c r="BG115">
        <f t="shared" si="53"/>
        <v>0</v>
      </c>
      <c r="BH115">
        <f t="shared" si="54"/>
        <v>1</v>
      </c>
      <c r="BI115">
        <f t="shared" si="55"/>
        <v>14</v>
      </c>
      <c r="BJ115">
        <f t="shared" si="56"/>
        <v>0</v>
      </c>
      <c r="BL115">
        <f t="shared" si="57"/>
        <v>0</v>
      </c>
      <c r="BM115">
        <f t="shared" si="58"/>
        <v>0</v>
      </c>
      <c r="BN115">
        <f t="shared" si="59"/>
        <v>1</v>
      </c>
    </row>
    <row r="116" spans="1:66" x14ac:dyDescent="0.25">
      <c r="A116" s="24">
        <v>115</v>
      </c>
      <c r="B116" s="25" t="s">
        <v>1263</v>
      </c>
      <c r="C116" s="25" t="s">
        <v>1264</v>
      </c>
      <c r="D116" s="26" t="s">
        <v>375</v>
      </c>
      <c r="E116" s="26"/>
      <c r="F116" s="26" t="s">
        <v>376</v>
      </c>
      <c r="G116" s="26" t="s">
        <v>1265</v>
      </c>
      <c r="H116" s="26" t="s">
        <v>728</v>
      </c>
      <c r="I116" s="26" t="s">
        <v>745</v>
      </c>
      <c r="J116" s="26" t="s">
        <v>730</v>
      </c>
      <c r="K116" s="27" t="s">
        <v>746</v>
      </c>
      <c r="L116" s="26" t="s">
        <v>135</v>
      </c>
      <c r="M116" s="26" t="s">
        <v>42</v>
      </c>
      <c r="N116" s="26" t="s">
        <v>43</v>
      </c>
      <c r="O116" s="27">
        <v>7</v>
      </c>
      <c r="P116" s="27">
        <v>7</v>
      </c>
      <c r="Q116" s="27">
        <v>0</v>
      </c>
      <c r="R116" s="26" t="s">
        <v>42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1</v>
      </c>
      <c r="Y116" s="27">
        <v>0</v>
      </c>
      <c r="Z116" s="27">
        <v>2</v>
      </c>
      <c r="AA116" s="26" t="s">
        <v>42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2</v>
      </c>
      <c r="AH116" s="27">
        <v>0</v>
      </c>
      <c r="AI116" s="27">
        <v>2</v>
      </c>
      <c r="AJ116" s="26" t="s">
        <v>50</v>
      </c>
      <c r="AK116" s="26"/>
      <c r="AL116" s="26"/>
      <c r="AM116" s="26"/>
      <c r="AN116" s="26"/>
      <c r="AO116" s="26"/>
      <c r="AP116" s="26"/>
      <c r="AQ116" s="26"/>
      <c r="AR116" s="26"/>
      <c r="AS116" s="26" t="s">
        <v>42</v>
      </c>
      <c r="AT116" s="27">
        <v>0</v>
      </c>
      <c r="AV116" s="26" t="s">
        <v>1266</v>
      </c>
      <c r="AW116" s="26" t="s">
        <v>745</v>
      </c>
      <c r="AX116" s="28">
        <v>45205</v>
      </c>
      <c r="AY116" s="27">
        <f t="shared" si="45"/>
        <v>3</v>
      </c>
      <c r="AZ116" s="26">
        <f t="shared" si="46"/>
        <v>4</v>
      </c>
      <c r="BA116" s="26">
        <f t="shared" si="47"/>
        <v>0</v>
      </c>
      <c r="BB116" s="27">
        <f t="shared" si="48"/>
        <v>7</v>
      </c>
      <c r="BC116">
        <f t="shared" si="49"/>
        <v>0</v>
      </c>
      <c r="BD116">
        <f t="shared" si="50"/>
        <v>0</v>
      </c>
      <c r="BE116">
        <f t="shared" si="51"/>
        <v>0</v>
      </c>
      <c r="BF116">
        <f t="shared" si="52"/>
        <v>0</v>
      </c>
      <c r="BG116">
        <f t="shared" si="53"/>
        <v>0</v>
      </c>
      <c r="BH116">
        <f t="shared" si="54"/>
        <v>3</v>
      </c>
      <c r="BI116">
        <f t="shared" si="55"/>
        <v>0</v>
      </c>
      <c r="BJ116">
        <f t="shared" si="56"/>
        <v>4</v>
      </c>
      <c r="BL116">
        <f t="shared" si="57"/>
        <v>0</v>
      </c>
      <c r="BM116">
        <f t="shared" si="58"/>
        <v>1</v>
      </c>
      <c r="BN116">
        <f t="shared" si="59"/>
        <v>0</v>
      </c>
    </row>
    <row r="117" spans="1:66" x14ac:dyDescent="0.25">
      <c r="A117" s="24">
        <v>145</v>
      </c>
      <c r="B117" s="25" t="s">
        <v>1267</v>
      </c>
      <c r="C117" s="25" t="s">
        <v>1268</v>
      </c>
      <c r="D117" s="26" t="s">
        <v>375</v>
      </c>
      <c r="E117" s="26"/>
      <c r="F117" s="26" t="s">
        <v>376</v>
      </c>
      <c r="G117" s="26" t="s">
        <v>1269</v>
      </c>
      <c r="H117" s="26" t="s">
        <v>1270</v>
      </c>
      <c r="I117" s="26" t="s">
        <v>1271</v>
      </c>
      <c r="J117" s="26" t="s">
        <v>1272</v>
      </c>
      <c r="K117" s="26">
        <v>8605096405</v>
      </c>
      <c r="L117" s="26" t="s">
        <v>1273</v>
      </c>
      <c r="M117" s="26" t="s">
        <v>42</v>
      </c>
      <c r="N117" s="26" t="s">
        <v>43</v>
      </c>
      <c r="O117" s="27">
        <v>7</v>
      </c>
      <c r="P117" s="27">
        <v>7</v>
      </c>
      <c r="Q117" s="27">
        <v>1</v>
      </c>
      <c r="R117" s="26" t="s">
        <v>42</v>
      </c>
      <c r="S117" s="27">
        <v>1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6" t="s">
        <v>42</v>
      </c>
      <c r="AB117" s="27">
        <v>0</v>
      </c>
      <c r="AC117" s="27">
        <v>0</v>
      </c>
      <c r="AD117" s="27">
        <v>0</v>
      </c>
      <c r="AE117" s="27">
        <v>2</v>
      </c>
      <c r="AF117" s="27">
        <v>0</v>
      </c>
      <c r="AG117" s="27">
        <v>3</v>
      </c>
      <c r="AH117" s="27">
        <v>0</v>
      </c>
      <c r="AI117" s="27">
        <v>0</v>
      </c>
      <c r="AJ117" s="26" t="s">
        <v>50</v>
      </c>
      <c r="AK117" s="26"/>
      <c r="AL117" s="26"/>
      <c r="AM117" s="26"/>
      <c r="AN117" s="26"/>
      <c r="AO117" s="26"/>
      <c r="AP117" s="26"/>
      <c r="AQ117" s="26"/>
      <c r="AR117" s="26"/>
      <c r="AS117" s="26" t="s">
        <v>42</v>
      </c>
      <c r="AT117" s="27">
        <v>4</v>
      </c>
      <c r="AV117" s="26" t="s">
        <v>1274</v>
      </c>
      <c r="AW117" s="26" t="s">
        <v>1271</v>
      </c>
      <c r="AX117" s="28">
        <v>45215</v>
      </c>
      <c r="AY117" s="27">
        <f t="shared" si="45"/>
        <v>1</v>
      </c>
      <c r="AZ117" s="26">
        <f t="shared" si="46"/>
        <v>5</v>
      </c>
      <c r="BA117" s="26">
        <f t="shared" si="47"/>
        <v>0</v>
      </c>
      <c r="BB117" s="27">
        <f t="shared" si="48"/>
        <v>10</v>
      </c>
      <c r="BC117">
        <f t="shared" si="49"/>
        <v>1</v>
      </c>
      <c r="BD117">
        <f t="shared" si="50"/>
        <v>0</v>
      </c>
      <c r="BE117">
        <f t="shared" si="51"/>
        <v>0</v>
      </c>
      <c r="BF117">
        <f t="shared" si="52"/>
        <v>2</v>
      </c>
      <c r="BG117">
        <f t="shared" si="53"/>
        <v>0</v>
      </c>
      <c r="BH117">
        <f t="shared" si="54"/>
        <v>3</v>
      </c>
      <c r="BI117">
        <f t="shared" si="55"/>
        <v>0</v>
      </c>
      <c r="BJ117">
        <f t="shared" si="56"/>
        <v>4</v>
      </c>
      <c r="BL117">
        <f t="shared" si="57"/>
        <v>0</v>
      </c>
      <c r="BM117">
        <f t="shared" si="58"/>
        <v>1</v>
      </c>
      <c r="BN117">
        <f t="shared" si="59"/>
        <v>0</v>
      </c>
    </row>
    <row r="118" spans="1:66" x14ac:dyDescent="0.25">
      <c r="A118" s="24">
        <v>151</v>
      </c>
      <c r="B118" s="25" t="s">
        <v>1275</v>
      </c>
      <c r="C118" s="25" t="s">
        <v>1276</v>
      </c>
      <c r="D118" s="26" t="s">
        <v>375</v>
      </c>
      <c r="E118" s="26"/>
      <c r="F118" s="26" t="s">
        <v>376</v>
      </c>
      <c r="G118" s="26" t="s">
        <v>1277</v>
      </c>
      <c r="H118" s="26" t="s">
        <v>1278</v>
      </c>
      <c r="I118" s="26" t="s">
        <v>1279</v>
      </c>
      <c r="J118" s="26" t="s">
        <v>1280</v>
      </c>
      <c r="K118" s="26" t="s">
        <v>1281</v>
      </c>
      <c r="L118" s="26" t="s">
        <v>1282</v>
      </c>
      <c r="M118" s="26" t="s">
        <v>42</v>
      </c>
      <c r="N118" s="26" t="s">
        <v>43</v>
      </c>
      <c r="O118" s="27">
        <v>17</v>
      </c>
      <c r="P118" s="27">
        <v>6</v>
      </c>
      <c r="Q118" s="27">
        <v>4</v>
      </c>
      <c r="R118" s="26" t="s">
        <v>42</v>
      </c>
      <c r="S118" s="39"/>
      <c r="T118" s="39"/>
      <c r="U118" s="39"/>
      <c r="V118" s="27">
        <v>1</v>
      </c>
      <c r="W118" s="39"/>
      <c r="X118" s="39"/>
      <c r="Y118" s="39"/>
      <c r="Z118" s="39"/>
      <c r="AA118" s="26" t="s">
        <v>42</v>
      </c>
      <c r="AB118" s="26"/>
      <c r="AC118" s="26"/>
      <c r="AD118" s="26"/>
      <c r="AE118" s="27">
        <v>3</v>
      </c>
      <c r="AF118" s="26"/>
      <c r="AG118" s="27">
        <v>2</v>
      </c>
      <c r="AH118" s="26"/>
      <c r="AI118" s="26"/>
      <c r="AJ118" s="26" t="s">
        <v>50</v>
      </c>
      <c r="AK118" s="26"/>
      <c r="AL118" s="26"/>
      <c r="AM118" s="26"/>
      <c r="AN118" s="26"/>
      <c r="AO118" s="26"/>
      <c r="AP118" s="26"/>
      <c r="AQ118" s="26"/>
      <c r="AR118" s="26"/>
      <c r="AS118" s="26" t="s">
        <v>50</v>
      </c>
      <c r="AT118" s="26"/>
      <c r="AV118" s="26" t="s">
        <v>1283</v>
      </c>
      <c r="AW118" s="26" t="s">
        <v>1279</v>
      </c>
      <c r="AX118" s="28">
        <v>45218</v>
      </c>
      <c r="AY118" s="26">
        <f t="shared" si="45"/>
        <v>1</v>
      </c>
      <c r="AZ118" s="26">
        <f t="shared" si="46"/>
        <v>5</v>
      </c>
      <c r="BA118" s="26">
        <f t="shared" si="47"/>
        <v>0</v>
      </c>
      <c r="BB118" s="26">
        <f t="shared" si="48"/>
        <v>6</v>
      </c>
      <c r="BC118">
        <f t="shared" si="49"/>
        <v>0</v>
      </c>
      <c r="BD118">
        <f t="shared" si="50"/>
        <v>0</v>
      </c>
      <c r="BE118">
        <f t="shared" si="51"/>
        <v>0</v>
      </c>
      <c r="BF118">
        <f t="shared" si="52"/>
        <v>4</v>
      </c>
      <c r="BG118">
        <f t="shared" si="53"/>
        <v>0</v>
      </c>
      <c r="BH118">
        <f t="shared" si="54"/>
        <v>2</v>
      </c>
      <c r="BI118">
        <f t="shared" si="55"/>
        <v>0</v>
      </c>
      <c r="BJ118">
        <f t="shared" si="56"/>
        <v>0</v>
      </c>
      <c r="BL118">
        <f t="shared" si="57"/>
        <v>0</v>
      </c>
      <c r="BM118">
        <f t="shared" si="58"/>
        <v>1</v>
      </c>
      <c r="BN118">
        <f t="shared" si="59"/>
        <v>0</v>
      </c>
    </row>
    <row r="119" spans="1:66" x14ac:dyDescent="0.25">
      <c r="A119" s="24">
        <v>32</v>
      </c>
      <c r="B119" s="25" t="s">
        <v>1284</v>
      </c>
      <c r="C119" s="25" t="s">
        <v>1285</v>
      </c>
      <c r="D119" s="26" t="s">
        <v>375</v>
      </c>
      <c r="E119" s="26"/>
      <c r="F119" s="26" t="s">
        <v>376</v>
      </c>
      <c r="G119" s="26" t="s">
        <v>1286</v>
      </c>
      <c r="H119" s="26" t="s">
        <v>395</v>
      </c>
      <c r="I119" s="26" t="s">
        <v>396</v>
      </c>
      <c r="J119" s="26" t="s">
        <v>397</v>
      </c>
      <c r="K119" s="26" t="s">
        <v>398</v>
      </c>
      <c r="L119" s="26" t="s">
        <v>1287</v>
      </c>
      <c r="M119" s="26" t="s">
        <v>42</v>
      </c>
      <c r="N119" s="26" t="s">
        <v>43</v>
      </c>
      <c r="O119" s="27">
        <v>50</v>
      </c>
      <c r="P119" s="27">
        <v>33</v>
      </c>
      <c r="Q119" s="27">
        <v>5</v>
      </c>
      <c r="R119" s="26" t="s">
        <v>42</v>
      </c>
      <c r="S119" s="27">
        <v>3</v>
      </c>
      <c r="T119" s="27">
        <v>0</v>
      </c>
      <c r="U119" s="27">
        <v>0</v>
      </c>
      <c r="V119" s="27">
        <v>1</v>
      </c>
      <c r="W119" s="27">
        <v>0</v>
      </c>
      <c r="X119" s="27">
        <v>13</v>
      </c>
      <c r="Y119" s="27">
        <v>0</v>
      </c>
      <c r="Z119" s="27">
        <v>0</v>
      </c>
      <c r="AA119" s="26" t="s">
        <v>42</v>
      </c>
      <c r="AB119" s="27">
        <v>2</v>
      </c>
      <c r="AC119" s="27">
        <v>0</v>
      </c>
      <c r="AD119" s="27">
        <v>1</v>
      </c>
      <c r="AE119" s="27">
        <v>0</v>
      </c>
      <c r="AF119" s="27">
        <v>0</v>
      </c>
      <c r="AG119" s="27">
        <v>8</v>
      </c>
      <c r="AH119" s="27">
        <v>0</v>
      </c>
      <c r="AI119" s="27">
        <v>0</v>
      </c>
      <c r="AJ119" s="26" t="s">
        <v>50</v>
      </c>
      <c r="AK119" s="26"/>
      <c r="AL119" s="26"/>
      <c r="AM119" s="26"/>
      <c r="AN119" s="26"/>
      <c r="AO119" s="26"/>
      <c r="AP119" s="26"/>
      <c r="AQ119" s="26"/>
      <c r="AR119" s="26"/>
      <c r="AS119" s="26"/>
      <c r="AT119" s="26">
        <v>5</v>
      </c>
      <c r="AV119" s="26" t="s">
        <v>400</v>
      </c>
      <c r="AW119" s="26" t="s">
        <v>396</v>
      </c>
      <c r="AX119" s="28">
        <v>45195</v>
      </c>
      <c r="AY119" s="26">
        <f t="shared" si="45"/>
        <v>17</v>
      </c>
      <c r="AZ119" s="26">
        <f t="shared" si="46"/>
        <v>11</v>
      </c>
      <c r="BA119" s="26">
        <f t="shared" si="47"/>
        <v>0</v>
      </c>
      <c r="BB119" s="26">
        <f t="shared" si="48"/>
        <v>33</v>
      </c>
      <c r="BC119">
        <f t="shared" si="49"/>
        <v>5</v>
      </c>
      <c r="BD119">
        <f t="shared" si="50"/>
        <v>0</v>
      </c>
      <c r="BE119">
        <f t="shared" si="51"/>
        <v>1</v>
      </c>
      <c r="BF119">
        <f t="shared" si="52"/>
        <v>1</v>
      </c>
      <c r="BG119">
        <f t="shared" si="53"/>
        <v>0</v>
      </c>
      <c r="BH119">
        <f t="shared" si="54"/>
        <v>21</v>
      </c>
      <c r="BI119">
        <f t="shared" si="55"/>
        <v>0</v>
      </c>
      <c r="BJ119">
        <f t="shared" si="56"/>
        <v>5</v>
      </c>
      <c r="BL119">
        <f t="shared" si="57"/>
        <v>0</v>
      </c>
      <c r="BM119">
        <f t="shared" si="58"/>
        <v>0</v>
      </c>
      <c r="BN119">
        <f t="shared" si="59"/>
        <v>1</v>
      </c>
    </row>
    <row r="120" spans="1:66" x14ac:dyDescent="0.25">
      <c r="A120" s="24">
        <v>97</v>
      </c>
      <c r="B120" s="25" t="s">
        <v>1288</v>
      </c>
      <c r="C120" s="25" t="s">
        <v>1289</v>
      </c>
      <c r="D120" s="26" t="s">
        <v>375</v>
      </c>
      <c r="E120" s="26"/>
      <c r="F120" s="26" t="s">
        <v>376</v>
      </c>
      <c r="G120" s="26" t="s">
        <v>1290</v>
      </c>
      <c r="H120" s="26" t="s">
        <v>1291</v>
      </c>
      <c r="I120" s="26" t="s">
        <v>1292</v>
      </c>
      <c r="J120" s="26" t="s">
        <v>1293</v>
      </c>
      <c r="K120" s="26" t="s">
        <v>1294</v>
      </c>
      <c r="L120" s="26" t="s">
        <v>1295</v>
      </c>
      <c r="M120" s="26" t="s">
        <v>42</v>
      </c>
      <c r="N120" s="26" t="s">
        <v>43</v>
      </c>
      <c r="O120" s="27">
        <v>23</v>
      </c>
      <c r="P120" s="27">
        <v>13</v>
      </c>
      <c r="Q120" s="27">
        <v>0</v>
      </c>
      <c r="R120" s="26" t="s">
        <v>42</v>
      </c>
      <c r="S120" s="27">
        <v>0</v>
      </c>
      <c r="T120" s="27">
        <v>0</v>
      </c>
      <c r="U120" s="27">
        <v>0</v>
      </c>
      <c r="V120" s="27">
        <v>1</v>
      </c>
      <c r="W120" s="39"/>
      <c r="X120" s="27">
        <v>4</v>
      </c>
      <c r="Y120" s="39"/>
      <c r="Z120" s="39"/>
      <c r="AA120" s="26" t="s">
        <v>42</v>
      </c>
      <c r="AB120" s="27">
        <v>0</v>
      </c>
      <c r="AC120" s="27">
        <v>0</v>
      </c>
      <c r="AD120" s="27">
        <v>0</v>
      </c>
      <c r="AE120" s="27">
        <v>3</v>
      </c>
      <c r="AF120" s="26"/>
      <c r="AG120" s="27">
        <v>5</v>
      </c>
      <c r="AH120" s="26"/>
      <c r="AI120" s="26"/>
      <c r="AJ120" s="26" t="s">
        <v>50</v>
      </c>
      <c r="AK120" s="26"/>
      <c r="AL120" s="26"/>
      <c r="AM120" s="26"/>
      <c r="AN120" s="26"/>
      <c r="AO120" s="26"/>
      <c r="AP120" s="26"/>
      <c r="AQ120" s="26"/>
      <c r="AR120" s="26"/>
      <c r="AS120" s="26" t="s">
        <v>50</v>
      </c>
      <c r="AT120" s="26"/>
      <c r="AV120" s="26" t="s">
        <v>1292</v>
      </c>
      <c r="AW120" s="26" t="s">
        <v>1292</v>
      </c>
      <c r="AX120" s="28">
        <v>45202</v>
      </c>
      <c r="AY120" s="26">
        <f t="shared" si="45"/>
        <v>5</v>
      </c>
      <c r="AZ120" s="26">
        <f t="shared" si="46"/>
        <v>8</v>
      </c>
      <c r="BA120" s="26">
        <f t="shared" si="47"/>
        <v>0</v>
      </c>
      <c r="BB120" s="26">
        <f t="shared" si="48"/>
        <v>13</v>
      </c>
      <c r="BC120">
        <f t="shared" si="49"/>
        <v>0</v>
      </c>
      <c r="BD120">
        <f t="shared" si="50"/>
        <v>0</v>
      </c>
      <c r="BE120">
        <f t="shared" si="51"/>
        <v>0</v>
      </c>
      <c r="BF120">
        <f t="shared" si="52"/>
        <v>4</v>
      </c>
      <c r="BG120">
        <f t="shared" si="53"/>
        <v>0</v>
      </c>
      <c r="BH120">
        <f t="shared" si="54"/>
        <v>9</v>
      </c>
      <c r="BI120">
        <f t="shared" si="55"/>
        <v>0</v>
      </c>
      <c r="BJ120">
        <f t="shared" si="56"/>
        <v>0</v>
      </c>
      <c r="BL120">
        <f t="shared" si="57"/>
        <v>0</v>
      </c>
      <c r="BM120">
        <f t="shared" si="58"/>
        <v>1</v>
      </c>
      <c r="BN120">
        <f t="shared" si="59"/>
        <v>0</v>
      </c>
    </row>
    <row r="121" spans="1:66" x14ac:dyDescent="0.25">
      <c r="A121" s="24">
        <v>129</v>
      </c>
      <c r="B121" s="25" t="s">
        <v>1296</v>
      </c>
      <c r="C121" s="25" t="s">
        <v>1297</v>
      </c>
      <c r="D121" s="26" t="s">
        <v>375</v>
      </c>
      <c r="E121" s="26"/>
      <c r="F121" s="26" t="s">
        <v>376</v>
      </c>
      <c r="G121" s="26" t="s">
        <v>1298</v>
      </c>
      <c r="H121" s="26" t="s">
        <v>1299</v>
      </c>
      <c r="I121" s="26" t="s">
        <v>1300</v>
      </c>
      <c r="J121" s="26" t="s">
        <v>1301</v>
      </c>
      <c r="K121" s="26" t="s">
        <v>1302</v>
      </c>
      <c r="L121" s="26" t="s">
        <v>1303</v>
      </c>
      <c r="M121" s="26" t="s">
        <v>42</v>
      </c>
      <c r="N121" s="26" t="s">
        <v>43</v>
      </c>
      <c r="O121" s="27">
        <v>26</v>
      </c>
      <c r="P121" s="27">
        <v>24</v>
      </c>
      <c r="Q121" s="27">
        <v>2</v>
      </c>
      <c r="R121" s="26" t="s">
        <v>42</v>
      </c>
      <c r="S121" s="39"/>
      <c r="T121" s="39"/>
      <c r="U121" s="39"/>
      <c r="V121" s="27">
        <v>1</v>
      </c>
      <c r="W121" s="39"/>
      <c r="X121" s="27">
        <v>9</v>
      </c>
      <c r="Y121" s="39"/>
      <c r="Z121" s="39"/>
      <c r="AA121" s="26" t="s">
        <v>42</v>
      </c>
      <c r="AB121" s="26"/>
      <c r="AC121" s="26"/>
      <c r="AD121" s="26"/>
      <c r="AE121" s="26"/>
      <c r="AF121" s="26"/>
      <c r="AG121" s="27">
        <v>2</v>
      </c>
      <c r="AH121" s="26"/>
      <c r="AI121" s="26"/>
      <c r="AJ121" s="26" t="s">
        <v>50</v>
      </c>
      <c r="AK121" s="26"/>
      <c r="AL121" s="26"/>
      <c r="AM121" s="26"/>
      <c r="AN121" s="26"/>
      <c r="AO121" s="26"/>
      <c r="AP121" s="26"/>
      <c r="AQ121" s="26"/>
      <c r="AR121" s="26"/>
      <c r="AS121" s="26" t="s">
        <v>42</v>
      </c>
      <c r="AT121" s="27">
        <v>12</v>
      </c>
      <c r="AV121" s="26" t="s">
        <v>1304</v>
      </c>
      <c r="AW121" s="26" t="s">
        <v>1305</v>
      </c>
      <c r="AX121" s="28">
        <v>45210</v>
      </c>
      <c r="AY121" s="27">
        <f t="shared" si="45"/>
        <v>10</v>
      </c>
      <c r="AZ121" s="26">
        <f t="shared" si="46"/>
        <v>2</v>
      </c>
      <c r="BA121" s="26">
        <f t="shared" si="47"/>
        <v>0</v>
      </c>
      <c r="BB121" s="27">
        <f t="shared" si="48"/>
        <v>24</v>
      </c>
      <c r="BC121">
        <f t="shared" si="49"/>
        <v>0</v>
      </c>
      <c r="BD121">
        <f t="shared" si="50"/>
        <v>0</v>
      </c>
      <c r="BE121">
        <f t="shared" si="51"/>
        <v>0</v>
      </c>
      <c r="BF121">
        <f t="shared" si="52"/>
        <v>1</v>
      </c>
      <c r="BG121">
        <f t="shared" si="53"/>
        <v>0</v>
      </c>
      <c r="BH121">
        <f t="shared" si="54"/>
        <v>11</v>
      </c>
      <c r="BI121">
        <f t="shared" si="55"/>
        <v>0</v>
      </c>
      <c r="BJ121">
        <f t="shared" si="56"/>
        <v>12</v>
      </c>
      <c r="BL121">
        <f t="shared" si="57"/>
        <v>0</v>
      </c>
      <c r="BM121">
        <f t="shared" si="58"/>
        <v>0</v>
      </c>
      <c r="BN121">
        <f t="shared" si="59"/>
        <v>1</v>
      </c>
    </row>
    <row r="122" spans="1:66" x14ac:dyDescent="0.25">
      <c r="A122" s="24">
        <v>51</v>
      </c>
      <c r="B122" s="25" t="s">
        <v>1306</v>
      </c>
      <c r="C122" s="25" t="s">
        <v>1307</v>
      </c>
      <c r="D122" s="26" t="s">
        <v>375</v>
      </c>
      <c r="E122" s="26"/>
      <c r="F122" s="26" t="s">
        <v>376</v>
      </c>
      <c r="G122" s="26" t="s">
        <v>1308</v>
      </c>
      <c r="H122" s="26" t="s">
        <v>767</v>
      </c>
      <c r="I122" s="26" t="s">
        <v>896</v>
      </c>
      <c r="J122" s="26" t="s">
        <v>938</v>
      </c>
      <c r="K122" s="26" t="s">
        <v>894</v>
      </c>
      <c r="L122" s="26" t="s">
        <v>1309</v>
      </c>
      <c r="M122" s="26" t="s">
        <v>42</v>
      </c>
      <c r="N122" s="26" t="s">
        <v>43</v>
      </c>
      <c r="O122" s="27">
        <v>15</v>
      </c>
      <c r="P122" s="27">
        <v>9</v>
      </c>
      <c r="Q122" s="27">
        <v>6</v>
      </c>
      <c r="R122" s="26" t="s">
        <v>42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3</v>
      </c>
      <c r="Y122" s="27">
        <v>0</v>
      </c>
      <c r="Z122" s="27">
        <v>0</v>
      </c>
      <c r="AA122" s="26" t="s">
        <v>42</v>
      </c>
      <c r="AB122" s="27">
        <v>1</v>
      </c>
      <c r="AC122" s="27">
        <v>0</v>
      </c>
      <c r="AD122" s="27">
        <v>0</v>
      </c>
      <c r="AE122" s="27">
        <v>0</v>
      </c>
      <c r="AF122" s="27">
        <v>0</v>
      </c>
      <c r="AG122" s="27">
        <v>5</v>
      </c>
      <c r="AH122" s="27">
        <v>0</v>
      </c>
      <c r="AI122" s="27">
        <v>0</v>
      </c>
      <c r="AJ122" s="26" t="s">
        <v>50</v>
      </c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V122" s="26" t="s">
        <v>1310</v>
      </c>
      <c r="AW122" s="26" t="s">
        <v>896</v>
      </c>
      <c r="AX122" s="28">
        <v>45198</v>
      </c>
      <c r="AY122" s="26">
        <f t="shared" si="45"/>
        <v>3</v>
      </c>
      <c r="AZ122" s="26">
        <f t="shared" si="46"/>
        <v>6</v>
      </c>
      <c r="BA122" s="26">
        <f t="shared" si="47"/>
        <v>0</v>
      </c>
      <c r="BB122" s="26">
        <f t="shared" si="48"/>
        <v>9</v>
      </c>
      <c r="BC122">
        <f t="shared" si="49"/>
        <v>1</v>
      </c>
      <c r="BD122">
        <f t="shared" si="50"/>
        <v>0</v>
      </c>
      <c r="BE122">
        <f t="shared" si="51"/>
        <v>0</v>
      </c>
      <c r="BF122">
        <f t="shared" si="52"/>
        <v>0</v>
      </c>
      <c r="BG122">
        <f t="shared" si="53"/>
        <v>0</v>
      </c>
      <c r="BH122">
        <f t="shared" si="54"/>
        <v>8</v>
      </c>
      <c r="BI122">
        <f t="shared" si="55"/>
        <v>0</v>
      </c>
      <c r="BJ122">
        <f t="shared" si="56"/>
        <v>0</v>
      </c>
      <c r="BL122">
        <f t="shared" si="57"/>
        <v>0</v>
      </c>
      <c r="BM122">
        <f t="shared" si="58"/>
        <v>1</v>
      </c>
      <c r="BN122">
        <f t="shared" si="59"/>
        <v>0</v>
      </c>
    </row>
    <row r="123" spans="1:66" x14ac:dyDescent="0.25">
      <c r="A123" s="24">
        <v>99</v>
      </c>
      <c r="B123" s="25" t="s">
        <v>1311</v>
      </c>
      <c r="C123" s="25" t="s">
        <v>1312</v>
      </c>
      <c r="D123" s="26" t="s">
        <v>375</v>
      </c>
      <c r="E123" s="26"/>
      <c r="F123" s="26" t="s">
        <v>376</v>
      </c>
      <c r="G123" s="26" t="s">
        <v>1313</v>
      </c>
      <c r="H123" s="26" t="s">
        <v>1314</v>
      </c>
      <c r="I123" s="26" t="s">
        <v>1315</v>
      </c>
      <c r="J123" s="26" t="s">
        <v>1316</v>
      </c>
      <c r="K123" s="27" t="s">
        <v>1317</v>
      </c>
      <c r="L123" s="26" t="s">
        <v>278</v>
      </c>
      <c r="M123" s="26" t="s">
        <v>42</v>
      </c>
      <c r="N123" s="26" t="s">
        <v>43</v>
      </c>
      <c r="O123" s="27">
        <v>11</v>
      </c>
      <c r="P123" s="27">
        <v>9</v>
      </c>
      <c r="Q123" s="27">
        <v>6</v>
      </c>
      <c r="R123" s="26" t="s">
        <v>42</v>
      </c>
      <c r="S123" s="27">
        <v>0</v>
      </c>
      <c r="T123" s="27">
        <v>0</v>
      </c>
      <c r="U123" s="27">
        <v>0</v>
      </c>
      <c r="V123" s="27">
        <v>2</v>
      </c>
      <c r="W123" s="27">
        <v>0</v>
      </c>
      <c r="X123" s="27">
        <v>4</v>
      </c>
      <c r="Y123" s="27">
        <v>0</v>
      </c>
      <c r="Z123" s="27">
        <v>0</v>
      </c>
      <c r="AA123" s="26" t="s">
        <v>42</v>
      </c>
      <c r="AB123" s="27">
        <v>0</v>
      </c>
      <c r="AC123" s="27">
        <v>0</v>
      </c>
      <c r="AD123" s="27">
        <v>0</v>
      </c>
      <c r="AE123" s="27">
        <v>1</v>
      </c>
      <c r="AF123" s="27">
        <v>0</v>
      </c>
      <c r="AG123" s="27">
        <v>2</v>
      </c>
      <c r="AH123" s="27">
        <v>0</v>
      </c>
      <c r="AI123" s="27">
        <v>0</v>
      </c>
      <c r="AJ123" s="26" t="s">
        <v>50</v>
      </c>
      <c r="AK123" s="26"/>
      <c r="AL123" s="26"/>
      <c r="AM123" s="26"/>
      <c r="AN123" s="26"/>
      <c r="AO123" s="26"/>
      <c r="AP123" s="26"/>
      <c r="AQ123" s="26"/>
      <c r="AR123" s="26"/>
      <c r="AS123" s="26" t="s">
        <v>50</v>
      </c>
      <c r="AT123" s="26"/>
      <c r="AV123" s="26" t="s">
        <v>1315</v>
      </c>
      <c r="AW123" s="26" t="s">
        <v>1315</v>
      </c>
      <c r="AX123" s="28">
        <v>45203</v>
      </c>
      <c r="AY123" s="26">
        <f t="shared" si="45"/>
        <v>6</v>
      </c>
      <c r="AZ123" s="26">
        <f t="shared" si="46"/>
        <v>3</v>
      </c>
      <c r="BA123" s="26">
        <f t="shared" si="47"/>
        <v>0</v>
      </c>
      <c r="BB123" s="26">
        <f t="shared" si="48"/>
        <v>9</v>
      </c>
      <c r="BC123">
        <f t="shared" si="49"/>
        <v>0</v>
      </c>
      <c r="BD123">
        <f t="shared" si="50"/>
        <v>0</v>
      </c>
      <c r="BE123">
        <f t="shared" si="51"/>
        <v>0</v>
      </c>
      <c r="BF123">
        <f t="shared" si="52"/>
        <v>3</v>
      </c>
      <c r="BG123">
        <f t="shared" si="53"/>
        <v>0</v>
      </c>
      <c r="BH123">
        <f t="shared" si="54"/>
        <v>6</v>
      </c>
      <c r="BI123">
        <f t="shared" si="55"/>
        <v>0</v>
      </c>
      <c r="BJ123">
        <f t="shared" si="56"/>
        <v>0</v>
      </c>
      <c r="BL123">
        <f t="shared" si="57"/>
        <v>0</v>
      </c>
      <c r="BM123">
        <f t="shared" si="58"/>
        <v>0</v>
      </c>
      <c r="BN123">
        <f t="shared" si="59"/>
        <v>1</v>
      </c>
    </row>
    <row r="124" spans="1:66" x14ac:dyDescent="0.25">
      <c r="A124" s="24">
        <v>104</v>
      </c>
      <c r="B124" s="25" t="s">
        <v>1318</v>
      </c>
      <c r="C124" s="25" t="s">
        <v>1319</v>
      </c>
      <c r="D124" s="26" t="s">
        <v>375</v>
      </c>
      <c r="E124" s="26"/>
      <c r="F124" s="26" t="s">
        <v>376</v>
      </c>
      <c r="G124" s="26" t="s">
        <v>1320</v>
      </c>
      <c r="H124" s="26" t="s">
        <v>1321</v>
      </c>
      <c r="I124" s="26" t="s">
        <v>1322</v>
      </c>
      <c r="J124" s="26" t="s">
        <v>1323</v>
      </c>
      <c r="K124" s="26" t="s">
        <v>1324</v>
      </c>
      <c r="L124" s="26" t="s">
        <v>1325</v>
      </c>
      <c r="M124" s="26" t="s">
        <v>42</v>
      </c>
      <c r="N124" s="26" t="s">
        <v>43</v>
      </c>
      <c r="O124" s="27">
        <v>6</v>
      </c>
      <c r="P124" s="27">
        <v>5</v>
      </c>
      <c r="Q124" s="27">
        <v>3</v>
      </c>
      <c r="R124" s="26" t="s">
        <v>42</v>
      </c>
      <c r="S124" s="39"/>
      <c r="T124" s="39"/>
      <c r="U124" s="39"/>
      <c r="V124" s="39"/>
      <c r="W124" s="39"/>
      <c r="X124" s="39"/>
      <c r="Y124" s="39"/>
      <c r="Z124" s="27">
        <v>0</v>
      </c>
      <c r="AA124" s="26" t="s">
        <v>42</v>
      </c>
      <c r="AB124" s="26"/>
      <c r="AC124" s="26"/>
      <c r="AD124" s="26"/>
      <c r="AE124" s="26"/>
      <c r="AF124" s="26"/>
      <c r="AG124" s="27">
        <v>3</v>
      </c>
      <c r="AH124" s="27">
        <v>1</v>
      </c>
      <c r="AI124" s="27">
        <v>0</v>
      </c>
      <c r="AJ124" s="26" t="s">
        <v>50</v>
      </c>
      <c r="AK124" s="26"/>
      <c r="AL124" s="26"/>
      <c r="AM124" s="26"/>
      <c r="AN124" s="26"/>
      <c r="AO124" s="26"/>
      <c r="AP124" s="26"/>
      <c r="AQ124" s="26"/>
      <c r="AR124" s="26"/>
      <c r="AS124" s="26" t="s">
        <v>42</v>
      </c>
      <c r="AT124" s="27">
        <v>2</v>
      </c>
      <c r="AV124" s="26" t="s">
        <v>1326</v>
      </c>
      <c r="AW124" s="26" t="s">
        <v>1322</v>
      </c>
      <c r="AX124" s="28">
        <v>45204</v>
      </c>
      <c r="AY124" s="27">
        <f t="shared" si="45"/>
        <v>0</v>
      </c>
      <c r="AZ124" s="26">
        <f t="shared" si="46"/>
        <v>4</v>
      </c>
      <c r="BA124" s="26">
        <f t="shared" si="47"/>
        <v>0</v>
      </c>
      <c r="BB124" s="27">
        <f t="shared" si="48"/>
        <v>6</v>
      </c>
      <c r="BC124">
        <f t="shared" si="49"/>
        <v>0</v>
      </c>
      <c r="BD124">
        <f t="shared" si="50"/>
        <v>0</v>
      </c>
      <c r="BE124">
        <f t="shared" si="51"/>
        <v>0</v>
      </c>
      <c r="BF124">
        <f t="shared" si="52"/>
        <v>0</v>
      </c>
      <c r="BG124">
        <f t="shared" si="53"/>
        <v>0</v>
      </c>
      <c r="BH124">
        <f t="shared" si="54"/>
        <v>3</v>
      </c>
      <c r="BI124">
        <f t="shared" si="55"/>
        <v>1</v>
      </c>
      <c r="BJ124">
        <f t="shared" si="56"/>
        <v>2</v>
      </c>
      <c r="BL124">
        <f t="shared" si="57"/>
        <v>0</v>
      </c>
      <c r="BM124">
        <f t="shared" si="58"/>
        <v>1</v>
      </c>
      <c r="BN124">
        <f t="shared" si="59"/>
        <v>0</v>
      </c>
    </row>
    <row r="125" spans="1:66" x14ac:dyDescent="0.25">
      <c r="A125" s="24">
        <v>140</v>
      </c>
      <c r="B125" s="25" t="s">
        <v>1327</v>
      </c>
      <c r="C125" s="25" t="s">
        <v>1328</v>
      </c>
      <c r="D125" s="26" t="s">
        <v>375</v>
      </c>
      <c r="E125" s="26"/>
      <c r="F125" s="26" t="s">
        <v>376</v>
      </c>
      <c r="G125" s="26" t="s">
        <v>1329</v>
      </c>
      <c r="H125" s="26" t="s">
        <v>1330</v>
      </c>
      <c r="I125" s="26" t="s">
        <v>1331</v>
      </c>
      <c r="J125" s="26" t="s">
        <v>1332</v>
      </c>
      <c r="K125" s="26" t="s">
        <v>1333</v>
      </c>
      <c r="L125" s="26" t="s">
        <v>1334</v>
      </c>
      <c r="M125" s="26" t="s">
        <v>42</v>
      </c>
      <c r="N125" s="26" t="s">
        <v>43</v>
      </c>
      <c r="O125" s="27">
        <v>36</v>
      </c>
      <c r="P125" s="27">
        <v>22</v>
      </c>
      <c r="Q125" s="27">
        <v>14</v>
      </c>
      <c r="R125" s="26" t="s">
        <v>42</v>
      </c>
      <c r="S125" s="27">
        <v>1</v>
      </c>
      <c r="T125" s="27">
        <v>0</v>
      </c>
      <c r="U125" s="27">
        <v>0</v>
      </c>
      <c r="V125" s="27">
        <v>2</v>
      </c>
      <c r="W125" s="27">
        <v>0</v>
      </c>
      <c r="X125" s="27">
        <v>8</v>
      </c>
      <c r="Y125" s="27">
        <v>0</v>
      </c>
      <c r="Z125" s="27">
        <v>0</v>
      </c>
      <c r="AA125" s="26" t="s">
        <v>42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3</v>
      </c>
      <c r="AH125" s="27">
        <v>0</v>
      </c>
      <c r="AI125" s="27">
        <v>0</v>
      </c>
      <c r="AJ125" s="26" t="s">
        <v>50</v>
      </c>
      <c r="AK125" s="26"/>
      <c r="AL125" s="26"/>
      <c r="AM125" s="26"/>
      <c r="AN125" s="26"/>
      <c r="AO125" s="26"/>
      <c r="AP125" s="26"/>
      <c r="AQ125" s="26"/>
      <c r="AR125" s="26"/>
      <c r="AS125" s="26" t="s">
        <v>50</v>
      </c>
      <c r="AT125" s="26">
        <v>8</v>
      </c>
      <c r="AV125" s="26" t="s">
        <v>843</v>
      </c>
      <c r="AW125" s="26" t="s">
        <v>1335</v>
      </c>
      <c r="AX125" s="28">
        <v>45215</v>
      </c>
      <c r="AY125" s="26">
        <f t="shared" si="45"/>
        <v>11</v>
      </c>
      <c r="AZ125" s="26">
        <f t="shared" si="46"/>
        <v>3</v>
      </c>
      <c r="BA125" s="26">
        <f t="shared" si="47"/>
        <v>0</v>
      </c>
      <c r="BB125" s="26">
        <f t="shared" si="48"/>
        <v>22</v>
      </c>
      <c r="BC125">
        <f t="shared" si="49"/>
        <v>1</v>
      </c>
      <c r="BD125">
        <f t="shared" si="50"/>
        <v>0</v>
      </c>
      <c r="BE125">
        <f t="shared" si="51"/>
        <v>0</v>
      </c>
      <c r="BF125">
        <f t="shared" si="52"/>
        <v>2</v>
      </c>
      <c r="BG125">
        <f t="shared" si="53"/>
        <v>0</v>
      </c>
      <c r="BH125">
        <f t="shared" si="54"/>
        <v>11</v>
      </c>
      <c r="BI125">
        <f t="shared" si="55"/>
        <v>0</v>
      </c>
      <c r="BJ125">
        <f t="shared" si="56"/>
        <v>8</v>
      </c>
      <c r="BL125">
        <f t="shared" si="57"/>
        <v>0</v>
      </c>
      <c r="BM125">
        <f t="shared" si="58"/>
        <v>0</v>
      </c>
      <c r="BN125">
        <f t="shared" si="59"/>
        <v>1</v>
      </c>
    </row>
    <row r="126" spans="1:66" x14ac:dyDescent="0.25">
      <c r="A126" s="24">
        <v>155</v>
      </c>
      <c r="B126" s="25" t="s">
        <v>1336</v>
      </c>
      <c r="C126" s="25" t="s">
        <v>1337</v>
      </c>
      <c r="D126" s="26" t="s">
        <v>375</v>
      </c>
      <c r="E126" s="26"/>
      <c r="F126" s="26" t="s">
        <v>376</v>
      </c>
      <c r="G126" s="26" t="s">
        <v>1338</v>
      </c>
      <c r="H126" s="26" t="s">
        <v>1339</v>
      </c>
      <c r="I126" s="26" t="s">
        <v>1340</v>
      </c>
      <c r="J126" s="26" t="s">
        <v>1341</v>
      </c>
      <c r="K126" s="26" t="s">
        <v>1342</v>
      </c>
      <c r="L126" s="26" t="s">
        <v>1343</v>
      </c>
      <c r="M126" s="26" t="s">
        <v>42</v>
      </c>
      <c r="N126" s="26" t="s">
        <v>43</v>
      </c>
      <c r="O126" s="27">
        <v>5</v>
      </c>
      <c r="P126" s="27">
        <v>5</v>
      </c>
      <c r="Q126" s="27">
        <v>7</v>
      </c>
      <c r="R126" s="26" t="s">
        <v>42</v>
      </c>
      <c r="S126" s="39"/>
      <c r="T126" s="39"/>
      <c r="U126" s="27">
        <v>1</v>
      </c>
      <c r="V126" s="39"/>
      <c r="W126" s="39"/>
      <c r="X126" s="27">
        <v>1</v>
      </c>
      <c r="Y126" s="39"/>
      <c r="Z126" s="39"/>
      <c r="AA126" s="26" t="s">
        <v>42</v>
      </c>
      <c r="AB126" s="26"/>
      <c r="AC126" s="26"/>
      <c r="AD126" s="26"/>
      <c r="AE126" s="26"/>
      <c r="AF126" s="26"/>
      <c r="AG126" s="27">
        <v>2</v>
      </c>
      <c r="AH126" s="26"/>
      <c r="AI126" s="26"/>
      <c r="AJ126" s="26" t="s">
        <v>50</v>
      </c>
      <c r="AK126" s="26"/>
      <c r="AL126" s="26"/>
      <c r="AM126" s="26"/>
      <c r="AN126" s="26"/>
      <c r="AO126" s="26"/>
      <c r="AP126" s="26"/>
      <c r="AQ126" s="26"/>
      <c r="AR126" s="26"/>
      <c r="AS126" s="26" t="s">
        <v>50</v>
      </c>
      <c r="AT126" s="26"/>
      <c r="AV126" s="26" t="s">
        <v>1344</v>
      </c>
      <c r="AW126" s="26" t="s">
        <v>1340</v>
      </c>
      <c r="AX126" s="28">
        <v>45219</v>
      </c>
      <c r="AY126" s="26">
        <f t="shared" si="45"/>
        <v>2</v>
      </c>
      <c r="AZ126" s="26">
        <f t="shared" si="46"/>
        <v>2</v>
      </c>
      <c r="BA126" s="26">
        <f t="shared" si="47"/>
        <v>0</v>
      </c>
      <c r="BB126" s="26">
        <f t="shared" si="48"/>
        <v>4</v>
      </c>
      <c r="BC126">
        <f t="shared" si="49"/>
        <v>0</v>
      </c>
      <c r="BD126">
        <f t="shared" si="50"/>
        <v>0</v>
      </c>
      <c r="BE126">
        <f t="shared" si="51"/>
        <v>1</v>
      </c>
      <c r="BF126">
        <f t="shared" si="52"/>
        <v>0</v>
      </c>
      <c r="BG126">
        <f t="shared" si="53"/>
        <v>0</v>
      </c>
      <c r="BH126">
        <f t="shared" si="54"/>
        <v>3</v>
      </c>
      <c r="BI126">
        <f t="shared" si="55"/>
        <v>0</v>
      </c>
      <c r="BJ126">
        <f t="shared" si="56"/>
        <v>0</v>
      </c>
      <c r="BL126">
        <f t="shared" si="57"/>
        <v>1</v>
      </c>
      <c r="BM126">
        <f t="shared" si="58"/>
        <v>0</v>
      </c>
      <c r="BN126">
        <f t="shared" si="59"/>
        <v>0</v>
      </c>
    </row>
    <row r="127" spans="1:66" x14ac:dyDescent="0.25">
      <c r="A127" s="24">
        <v>35</v>
      </c>
      <c r="B127" s="25" t="s">
        <v>1345</v>
      </c>
      <c r="C127" s="25" t="s">
        <v>1346</v>
      </c>
      <c r="D127" s="26" t="s">
        <v>375</v>
      </c>
      <c r="E127" s="26"/>
      <c r="F127" s="26" t="s">
        <v>376</v>
      </c>
      <c r="G127" s="26" t="s">
        <v>1347</v>
      </c>
      <c r="H127" s="26" t="s">
        <v>1348</v>
      </c>
      <c r="I127" s="26" t="s">
        <v>1349</v>
      </c>
      <c r="J127" s="26" t="s">
        <v>1350</v>
      </c>
      <c r="K127" s="26" t="s">
        <v>1351</v>
      </c>
      <c r="L127" s="26" t="s">
        <v>286</v>
      </c>
      <c r="M127" s="26" t="s">
        <v>42</v>
      </c>
      <c r="N127" s="26" t="s">
        <v>43</v>
      </c>
      <c r="O127" s="27">
        <v>8</v>
      </c>
      <c r="P127" s="27">
        <v>8</v>
      </c>
      <c r="Q127" s="27">
        <v>7</v>
      </c>
      <c r="R127" s="26" t="s">
        <v>42</v>
      </c>
      <c r="S127" s="27">
        <v>1</v>
      </c>
      <c r="T127" s="39"/>
      <c r="U127" s="39"/>
      <c r="V127" s="27">
        <v>1</v>
      </c>
      <c r="W127" s="39"/>
      <c r="X127" s="27">
        <v>2</v>
      </c>
      <c r="Y127" s="27">
        <v>1</v>
      </c>
      <c r="Z127" s="39"/>
      <c r="AA127" s="26" t="s">
        <v>42</v>
      </c>
      <c r="AB127" s="27">
        <v>1</v>
      </c>
      <c r="AC127" s="26"/>
      <c r="AD127" s="26"/>
      <c r="AE127" s="26"/>
      <c r="AF127" s="26"/>
      <c r="AG127" s="27">
        <v>2</v>
      </c>
      <c r="AH127" s="26"/>
      <c r="AI127" s="26"/>
      <c r="AJ127" s="26" t="s">
        <v>50</v>
      </c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V127" s="26" t="s">
        <v>1349</v>
      </c>
      <c r="AW127" s="26" t="s">
        <v>1352</v>
      </c>
      <c r="AX127" s="28">
        <v>45196</v>
      </c>
      <c r="AY127" s="26">
        <f t="shared" si="45"/>
        <v>5</v>
      </c>
      <c r="AZ127" s="26">
        <f t="shared" si="46"/>
        <v>3</v>
      </c>
      <c r="BA127" s="26">
        <f t="shared" si="47"/>
        <v>0</v>
      </c>
      <c r="BB127" s="26">
        <f t="shared" si="48"/>
        <v>8</v>
      </c>
      <c r="BC127">
        <f t="shared" si="49"/>
        <v>2</v>
      </c>
      <c r="BD127">
        <f t="shared" si="50"/>
        <v>0</v>
      </c>
      <c r="BE127">
        <f t="shared" si="51"/>
        <v>0</v>
      </c>
      <c r="BF127">
        <f t="shared" si="52"/>
        <v>1</v>
      </c>
      <c r="BG127">
        <f t="shared" si="53"/>
        <v>0</v>
      </c>
      <c r="BH127">
        <f t="shared" si="54"/>
        <v>4</v>
      </c>
      <c r="BI127">
        <f t="shared" si="55"/>
        <v>1</v>
      </c>
      <c r="BJ127">
        <f t="shared" si="56"/>
        <v>0</v>
      </c>
      <c r="BL127">
        <f t="shared" si="57"/>
        <v>0</v>
      </c>
      <c r="BM127">
        <f t="shared" si="58"/>
        <v>0</v>
      </c>
      <c r="BN127">
        <f t="shared" si="59"/>
        <v>1</v>
      </c>
    </row>
    <row r="128" spans="1:66" x14ac:dyDescent="0.25">
      <c r="A128" s="24">
        <v>146</v>
      </c>
      <c r="B128" s="25" t="s">
        <v>1353</v>
      </c>
      <c r="C128" s="25" t="s">
        <v>1354</v>
      </c>
      <c r="D128" s="26" t="s">
        <v>375</v>
      </c>
      <c r="E128" s="26"/>
      <c r="F128" s="26" t="s">
        <v>376</v>
      </c>
      <c r="G128" s="26" t="s">
        <v>1355</v>
      </c>
      <c r="H128" s="26" t="s">
        <v>1356</v>
      </c>
      <c r="I128" s="26" t="s">
        <v>1357</v>
      </c>
      <c r="J128" s="26" t="s">
        <v>1358</v>
      </c>
      <c r="K128" s="26" t="s">
        <v>1359</v>
      </c>
      <c r="L128" s="26" t="s">
        <v>1360</v>
      </c>
      <c r="M128" s="26" t="s">
        <v>42</v>
      </c>
      <c r="N128" s="26" t="s">
        <v>43</v>
      </c>
      <c r="O128" s="27">
        <v>46</v>
      </c>
      <c r="P128" s="27">
        <v>25</v>
      </c>
      <c r="Q128" s="27">
        <v>7</v>
      </c>
      <c r="R128" s="26" t="s">
        <v>42</v>
      </c>
      <c r="S128" s="27">
        <v>2</v>
      </c>
      <c r="T128" s="27">
        <v>0</v>
      </c>
      <c r="U128" s="27">
        <v>0</v>
      </c>
      <c r="V128" s="27">
        <v>9</v>
      </c>
      <c r="W128" s="27">
        <v>0</v>
      </c>
      <c r="X128" s="27">
        <v>9</v>
      </c>
      <c r="Y128" s="27">
        <v>0</v>
      </c>
      <c r="Z128" s="27">
        <v>0</v>
      </c>
      <c r="AA128" s="26" t="s">
        <v>42</v>
      </c>
      <c r="AB128" s="27">
        <v>1</v>
      </c>
      <c r="AC128" s="27">
        <v>0</v>
      </c>
      <c r="AD128" s="27">
        <v>1</v>
      </c>
      <c r="AE128" s="27">
        <v>1</v>
      </c>
      <c r="AF128" s="27">
        <v>0</v>
      </c>
      <c r="AG128" s="27">
        <v>2</v>
      </c>
      <c r="AH128" s="27">
        <v>0</v>
      </c>
      <c r="AI128" s="27">
        <v>0</v>
      </c>
      <c r="AJ128" s="26" t="s">
        <v>50</v>
      </c>
      <c r="AK128" s="26"/>
      <c r="AL128" s="26"/>
      <c r="AM128" s="26"/>
      <c r="AN128" s="26"/>
      <c r="AO128" s="26"/>
      <c r="AP128" s="26"/>
      <c r="AQ128" s="26"/>
      <c r="AR128" s="26"/>
      <c r="AS128" s="26" t="s">
        <v>50</v>
      </c>
      <c r="AT128" s="26"/>
      <c r="AV128" s="26" t="s">
        <v>1361</v>
      </c>
      <c r="AW128" s="26" t="s">
        <v>1357</v>
      </c>
      <c r="AX128" s="28">
        <v>45215</v>
      </c>
      <c r="AY128" s="26">
        <f t="shared" si="45"/>
        <v>20</v>
      </c>
      <c r="AZ128" s="26">
        <f t="shared" si="46"/>
        <v>5</v>
      </c>
      <c r="BA128" s="26">
        <f t="shared" si="47"/>
        <v>0</v>
      </c>
      <c r="BB128" s="26">
        <f t="shared" si="48"/>
        <v>25</v>
      </c>
      <c r="BC128">
        <f t="shared" si="49"/>
        <v>3</v>
      </c>
      <c r="BD128">
        <f t="shared" si="50"/>
        <v>0</v>
      </c>
      <c r="BE128">
        <f t="shared" si="51"/>
        <v>1</v>
      </c>
      <c r="BF128">
        <f t="shared" si="52"/>
        <v>10</v>
      </c>
      <c r="BG128">
        <f t="shared" si="53"/>
        <v>0</v>
      </c>
      <c r="BH128">
        <f t="shared" si="54"/>
        <v>11</v>
      </c>
      <c r="BI128">
        <f t="shared" si="55"/>
        <v>0</v>
      </c>
      <c r="BJ128">
        <f t="shared" si="56"/>
        <v>0</v>
      </c>
      <c r="BL128">
        <f t="shared" si="57"/>
        <v>0</v>
      </c>
      <c r="BM128">
        <f t="shared" si="58"/>
        <v>0</v>
      </c>
      <c r="BN128">
        <f t="shared" si="59"/>
        <v>1</v>
      </c>
    </row>
    <row r="129" spans="1:66" x14ac:dyDescent="0.25">
      <c r="A129" s="24">
        <v>98</v>
      </c>
      <c r="B129" s="25" t="s">
        <v>1362</v>
      </c>
      <c r="C129" s="25" t="s">
        <v>1363</v>
      </c>
      <c r="D129" s="26" t="s">
        <v>375</v>
      </c>
      <c r="E129" s="26"/>
      <c r="F129" s="26" t="s">
        <v>376</v>
      </c>
      <c r="G129" s="26" t="s">
        <v>1364</v>
      </c>
      <c r="H129" s="26" t="s">
        <v>1365</v>
      </c>
      <c r="I129" s="26" t="s">
        <v>1315</v>
      </c>
      <c r="J129" s="26" t="s">
        <v>1316</v>
      </c>
      <c r="K129" s="27" t="s">
        <v>1317</v>
      </c>
      <c r="L129" s="26" t="s">
        <v>278</v>
      </c>
      <c r="M129" s="26" t="s">
        <v>42</v>
      </c>
      <c r="N129" s="26" t="s">
        <v>43</v>
      </c>
      <c r="O129" s="27">
        <v>10</v>
      </c>
      <c r="P129" s="27">
        <v>8</v>
      </c>
      <c r="Q129" s="27">
        <v>7</v>
      </c>
      <c r="R129" s="26" t="s">
        <v>42</v>
      </c>
      <c r="S129" s="27">
        <v>0</v>
      </c>
      <c r="T129" s="27">
        <v>0</v>
      </c>
      <c r="U129" s="27">
        <v>0</v>
      </c>
      <c r="V129" s="27">
        <v>2</v>
      </c>
      <c r="W129" s="27">
        <v>0</v>
      </c>
      <c r="X129" s="27">
        <v>4</v>
      </c>
      <c r="Y129" s="27">
        <v>0</v>
      </c>
      <c r="Z129" s="27">
        <v>0</v>
      </c>
      <c r="AA129" s="26" t="s">
        <v>42</v>
      </c>
      <c r="AB129" s="27">
        <v>0</v>
      </c>
      <c r="AC129" s="27">
        <v>0</v>
      </c>
      <c r="AD129" s="27">
        <v>0</v>
      </c>
      <c r="AE129" s="27">
        <v>1</v>
      </c>
      <c r="AF129" s="27">
        <v>0</v>
      </c>
      <c r="AG129" s="27">
        <v>2</v>
      </c>
      <c r="AH129" s="27">
        <v>0</v>
      </c>
      <c r="AI129" s="27">
        <v>0</v>
      </c>
      <c r="AJ129" s="26" t="s">
        <v>50</v>
      </c>
      <c r="AK129" s="26"/>
      <c r="AL129" s="26"/>
      <c r="AM129" s="26"/>
      <c r="AN129" s="26"/>
      <c r="AO129" s="26"/>
      <c r="AP129" s="26"/>
      <c r="AQ129" s="26"/>
      <c r="AR129" s="26"/>
      <c r="AS129" s="26" t="s">
        <v>50</v>
      </c>
      <c r="AT129" s="26"/>
      <c r="AV129" s="26" t="s">
        <v>1315</v>
      </c>
      <c r="AW129" s="26" t="s">
        <v>1315</v>
      </c>
      <c r="AX129" s="28">
        <v>45203</v>
      </c>
      <c r="AY129" s="26">
        <f t="shared" si="45"/>
        <v>6</v>
      </c>
      <c r="AZ129" s="26">
        <f t="shared" si="46"/>
        <v>3</v>
      </c>
      <c r="BA129" s="26">
        <f t="shared" si="47"/>
        <v>0</v>
      </c>
      <c r="BB129" s="26">
        <f t="shared" si="48"/>
        <v>9</v>
      </c>
      <c r="BC129">
        <f t="shared" si="49"/>
        <v>0</v>
      </c>
      <c r="BD129">
        <f t="shared" si="50"/>
        <v>0</v>
      </c>
      <c r="BE129">
        <f t="shared" si="51"/>
        <v>0</v>
      </c>
      <c r="BF129">
        <f t="shared" si="52"/>
        <v>3</v>
      </c>
      <c r="BG129">
        <f t="shared" si="53"/>
        <v>0</v>
      </c>
      <c r="BH129">
        <f t="shared" si="54"/>
        <v>6</v>
      </c>
      <c r="BI129">
        <f t="shared" si="55"/>
        <v>0</v>
      </c>
      <c r="BJ129">
        <f t="shared" si="56"/>
        <v>0</v>
      </c>
      <c r="BL129">
        <f t="shared" si="57"/>
        <v>0</v>
      </c>
      <c r="BM129">
        <f t="shared" si="58"/>
        <v>0</v>
      </c>
      <c r="BN129">
        <f t="shared" si="59"/>
        <v>1</v>
      </c>
    </row>
    <row r="130" spans="1:66" x14ac:dyDescent="0.25">
      <c r="A130" s="24">
        <v>24</v>
      </c>
      <c r="B130" s="25" t="s">
        <v>1366</v>
      </c>
      <c r="C130" s="25" t="s">
        <v>1367</v>
      </c>
      <c r="D130" s="26" t="s">
        <v>375</v>
      </c>
      <c r="E130" s="26"/>
      <c r="F130" s="26" t="s">
        <v>376</v>
      </c>
      <c r="G130" s="26" t="s">
        <v>1368</v>
      </c>
      <c r="H130" s="26" t="s">
        <v>1369</v>
      </c>
      <c r="I130" s="26" t="s">
        <v>1370</v>
      </c>
      <c r="J130" s="26" t="s">
        <v>1371</v>
      </c>
      <c r="K130" s="26" t="s">
        <v>1372</v>
      </c>
      <c r="L130" s="26" t="s">
        <v>1373</v>
      </c>
      <c r="M130" s="26" t="s">
        <v>42</v>
      </c>
      <c r="N130" s="26" t="s">
        <v>43</v>
      </c>
      <c r="O130" s="27">
        <v>13</v>
      </c>
      <c r="P130" s="27">
        <v>12</v>
      </c>
      <c r="Q130" s="27">
        <v>2</v>
      </c>
      <c r="R130" s="26" t="s">
        <v>42</v>
      </c>
      <c r="S130" s="27">
        <v>1</v>
      </c>
      <c r="T130" s="27">
        <v>0</v>
      </c>
      <c r="U130" s="27">
        <v>1</v>
      </c>
      <c r="V130" s="27">
        <v>0</v>
      </c>
      <c r="W130" s="27">
        <v>0</v>
      </c>
      <c r="X130" s="27">
        <v>5</v>
      </c>
      <c r="Y130" s="27">
        <v>0</v>
      </c>
      <c r="Z130" s="27">
        <v>0</v>
      </c>
      <c r="AA130" s="26" t="s">
        <v>42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3</v>
      </c>
      <c r="AH130" s="27">
        <v>0</v>
      </c>
      <c r="AI130" s="27">
        <v>0</v>
      </c>
      <c r="AJ130" s="26" t="s">
        <v>50</v>
      </c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V130" s="26" t="s">
        <v>1374</v>
      </c>
      <c r="AW130" s="26" t="s">
        <v>1375</v>
      </c>
      <c r="AX130" s="28">
        <v>45194</v>
      </c>
      <c r="AY130" s="26">
        <f t="shared" ref="AY130:AY140" si="60">S130+T130+U130+V130+W130+X130+Y130+Z130</f>
        <v>7</v>
      </c>
      <c r="AZ130" s="26">
        <f t="shared" ref="AZ130:AZ140" si="61">AB130+AC130+AD130+AE130+AF130+AG130+AH130+AI130</f>
        <v>3</v>
      </c>
      <c r="BA130" s="26">
        <f t="shared" ref="BA130:BA140" si="62">AK130+AL130+AM130+AN130+AO130+AP130+AQ130+AR130</f>
        <v>0</v>
      </c>
      <c r="BB130" s="26">
        <f t="shared" ref="BB130:BB140" si="63">S130+T130+U130+V130+W130+X130+Y130+Z130+AB130+AC130+AD130+AE130+AF130+AG130+AH130+AI130+AK130+AL130+AM130+AN130+AO130+AP130+AQ130+AR130+AT130</f>
        <v>10</v>
      </c>
      <c r="BC130">
        <f t="shared" ref="BC130:BC140" si="64">SUM(AK130+AB130+S130)</f>
        <v>1</v>
      </c>
      <c r="BD130">
        <f t="shared" ref="BD130:BD140" si="65">SUM(AL130+AC130+T130)</f>
        <v>0</v>
      </c>
      <c r="BE130">
        <f t="shared" ref="BE130:BE140" si="66">SUM(AM130+AD130+U130)</f>
        <v>1</v>
      </c>
      <c r="BF130">
        <f t="shared" ref="BF130:BF140" si="67">SUM(AN130+AE130+V130)</f>
        <v>0</v>
      </c>
      <c r="BG130">
        <f t="shared" ref="BG130:BG140" si="68">SUM(AO130+AF130+W130)</f>
        <v>0</v>
      </c>
      <c r="BH130">
        <f t="shared" ref="BH130:BH140" si="69">SUM(X130+AG130+AP130)</f>
        <v>8</v>
      </c>
      <c r="BI130">
        <f t="shared" ref="BI130:BI140" si="70">SUM(Y130+AH130+AQ130)</f>
        <v>0</v>
      </c>
      <c r="BJ130">
        <f t="shared" ref="BJ130:BJ140" si="71">SUM(Z130+AI130+AR130+AT130)</f>
        <v>0</v>
      </c>
      <c r="BL130">
        <f t="shared" ref="BL130:BL141" si="72">IF(AY130 = AZ130, 1, 0)</f>
        <v>0</v>
      </c>
      <c r="BM130">
        <f t="shared" ref="BM130:BM140" si="73">IF(AZ130 &gt; AY130, 1, 0)</f>
        <v>0</v>
      </c>
      <c r="BN130">
        <f t="shared" ref="BN130:BN140" si="74">IF(AZ130 &lt; AY130, 1, 0)</f>
        <v>1</v>
      </c>
    </row>
    <row r="131" spans="1:66" x14ac:dyDescent="0.25">
      <c r="A131" s="24">
        <v>128</v>
      </c>
      <c r="B131" s="25" t="s">
        <v>1376</v>
      </c>
      <c r="C131" s="25" t="s">
        <v>1377</v>
      </c>
      <c r="D131" s="26" t="s">
        <v>375</v>
      </c>
      <c r="E131" s="26"/>
      <c r="F131" s="26" t="s">
        <v>376</v>
      </c>
      <c r="G131" s="26" t="s">
        <v>1378</v>
      </c>
      <c r="H131" s="26" t="s">
        <v>1379</v>
      </c>
      <c r="I131" s="26" t="s">
        <v>1380</v>
      </c>
      <c r="J131" s="26" t="s">
        <v>1381</v>
      </c>
      <c r="K131" s="26" t="s">
        <v>1382</v>
      </c>
      <c r="L131" s="26" t="s">
        <v>1383</v>
      </c>
      <c r="M131" s="26" t="s">
        <v>42</v>
      </c>
      <c r="N131" s="26" t="s">
        <v>43</v>
      </c>
      <c r="O131" s="27">
        <v>6</v>
      </c>
      <c r="P131" s="27">
        <v>6</v>
      </c>
      <c r="Q131" s="27">
        <v>9</v>
      </c>
      <c r="R131" s="26" t="s">
        <v>42</v>
      </c>
      <c r="S131" s="27">
        <v>1</v>
      </c>
      <c r="T131" s="27">
        <v>0</v>
      </c>
      <c r="U131" s="27">
        <v>0</v>
      </c>
      <c r="V131" s="27">
        <v>4</v>
      </c>
      <c r="W131" s="27">
        <v>0</v>
      </c>
      <c r="X131" s="27">
        <v>0</v>
      </c>
      <c r="Y131" s="27">
        <v>0</v>
      </c>
      <c r="Z131" s="27">
        <v>0</v>
      </c>
      <c r="AA131" s="26" t="s">
        <v>42</v>
      </c>
      <c r="AB131" s="27">
        <v>0</v>
      </c>
      <c r="AC131" s="27">
        <v>0</v>
      </c>
      <c r="AD131" s="27">
        <v>0</v>
      </c>
      <c r="AE131" s="27">
        <v>1</v>
      </c>
      <c r="AF131" s="27">
        <v>0</v>
      </c>
      <c r="AG131" s="27">
        <v>0</v>
      </c>
      <c r="AH131" s="27">
        <v>0</v>
      </c>
      <c r="AI131" s="27">
        <v>0</v>
      </c>
      <c r="AJ131" s="26" t="s">
        <v>50</v>
      </c>
      <c r="AK131" s="26"/>
      <c r="AL131" s="26"/>
      <c r="AM131" s="26"/>
      <c r="AN131" s="26"/>
      <c r="AO131" s="26"/>
      <c r="AP131" s="26"/>
      <c r="AQ131" s="26"/>
      <c r="AR131" s="26"/>
      <c r="AS131" s="26" t="s">
        <v>50</v>
      </c>
      <c r="AT131" s="26"/>
      <c r="AV131" s="26" t="s">
        <v>1380</v>
      </c>
      <c r="AW131" s="26" t="s">
        <v>1380</v>
      </c>
      <c r="AX131" s="28">
        <v>45210</v>
      </c>
      <c r="AY131" s="26">
        <f t="shared" si="60"/>
        <v>5</v>
      </c>
      <c r="AZ131" s="26">
        <f t="shared" si="61"/>
        <v>1</v>
      </c>
      <c r="BA131" s="26">
        <f t="shared" si="62"/>
        <v>0</v>
      </c>
      <c r="BB131" s="26">
        <f t="shared" si="63"/>
        <v>6</v>
      </c>
      <c r="BC131">
        <f t="shared" si="64"/>
        <v>1</v>
      </c>
      <c r="BD131">
        <f t="shared" si="65"/>
        <v>0</v>
      </c>
      <c r="BE131">
        <f t="shared" si="66"/>
        <v>0</v>
      </c>
      <c r="BF131">
        <f t="shared" si="67"/>
        <v>5</v>
      </c>
      <c r="BG131">
        <f t="shared" si="68"/>
        <v>0</v>
      </c>
      <c r="BH131">
        <f t="shared" si="69"/>
        <v>0</v>
      </c>
      <c r="BI131">
        <f t="shared" si="70"/>
        <v>0</v>
      </c>
      <c r="BJ131">
        <f t="shared" si="71"/>
        <v>0</v>
      </c>
      <c r="BL131">
        <f t="shared" si="72"/>
        <v>0</v>
      </c>
      <c r="BM131">
        <f t="shared" si="73"/>
        <v>0</v>
      </c>
      <c r="BN131">
        <f t="shared" si="74"/>
        <v>1</v>
      </c>
    </row>
    <row r="132" spans="1:66" x14ac:dyDescent="0.25">
      <c r="A132" s="24">
        <v>46</v>
      </c>
      <c r="B132" s="25" t="s">
        <v>1384</v>
      </c>
      <c r="C132" s="25" t="s">
        <v>1385</v>
      </c>
      <c r="D132" s="26" t="s">
        <v>375</v>
      </c>
      <c r="E132" s="26"/>
      <c r="F132" s="26" t="s">
        <v>376</v>
      </c>
      <c r="G132" s="26" t="s">
        <v>1386</v>
      </c>
      <c r="H132" s="26" t="s">
        <v>1387</v>
      </c>
      <c r="I132" s="26" t="s">
        <v>1388</v>
      </c>
      <c r="J132" s="26" t="s">
        <v>1389</v>
      </c>
      <c r="K132" s="26" t="s">
        <v>1390</v>
      </c>
      <c r="L132" s="26" t="s">
        <v>1391</v>
      </c>
      <c r="M132" s="26" t="s">
        <v>42</v>
      </c>
      <c r="N132" s="26" t="s">
        <v>43</v>
      </c>
      <c r="O132" s="27">
        <v>12</v>
      </c>
      <c r="P132" s="27">
        <v>2</v>
      </c>
      <c r="Q132" s="27">
        <v>1</v>
      </c>
      <c r="R132" s="26" t="s">
        <v>42</v>
      </c>
      <c r="S132" s="27">
        <v>1</v>
      </c>
      <c r="T132" s="27">
        <v>0</v>
      </c>
      <c r="U132" s="27">
        <v>0</v>
      </c>
      <c r="V132" s="27">
        <v>0</v>
      </c>
      <c r="W132" s="27">
        <v>0</v>
      </c>
      <c r="X132" s="27">
        <v>2</v>
      </c>
      <c r="Y132" s="27">
        <v>0</v>
      </c>
      <c r="Z132" s="27">
        <v>0</v>
      </c>
      <c r="AA132" s="26" t="s">
        <v>42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7</v>
      </c>
      <c r="AH132" s="27">
        <v>0</v>
      </c>
      <c r="AI132" s="27">
        <v>1</v>
      </c>
      <c r="AJ132" s="26" t="s">
        <v>50</v>
      </c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V132" s="26" t="s">
        <v>1392</v>
      </c>
      <c r="AW132" s="26" t="s">
        <v>1388</v>
      </c>
      <c r="AX132" s="28">
        <v>45197</v>
      </c>
      <c r="AY132" s="26">
        <f t="shared" si="60"/>
        <v>3</v>
      </c>
      <c r="AZ132" s="26">
        <f t="shared" si="61"/>
        <v>8</v>
      </c>
      <c r="BA132" s="26">
        <f t="shared" si="62"/>
        <v>0</v>
      </c>
      <c r="BB132" s="26">
        <f t="shared" si="63"/>
        <v>11</v>
      </c>
      <c r="BC132">
        <f t="shared" si="64"/>
        <v>1</v>
      </c>
      <c r="BD132">
        <f t="shared" si="65"/>
        <v>0</v>
      </c>
      <c r="BE132">
        <f t="shared" si="66"/>
        <v>0</v>
      </c>
      <c r="BF132">
        <f t="shared" si="67"/>
        <v>0</v>
      </c>
      <c r="BG132">
        <f t="shared" si="68"/>
        <v>0</v>
      </c>
      <c r="BH132">
        <f t="shared" si="69"/>
        <v>9</v>
      </c>
      <c r="BI132">
        <f t="shared" si="70"/>
        <v>0</v>
      </c>
      <c r="BJ132">
        <f t="shared" si="71"/>
        <v>1</v>
      </c>
      <c r="BL132">
        <f t="shared" si="72"/>
        <v>0</v>
      </c>
      <c r="BM132">
        <f t="shared" si="73"/>
        <v>1</v>
      </c>
      <c r="BN132">
        <f t="shared" si="74"/>
        <v>0</v>
      </c>
    </row>
    <row r="133" spans="1:66" x14ac:dyDescent="0.25">
      <c r="A133" s="24">
        <v>72</v>
      </c>
      <c r="B133" s="25" t="s">
        <v>1393</v>
      </c>
      <c r="C133" s="25" t="s">
        <v>1394</v>
      </c>
      <c r="D133" s="26" t="s">
        <v>375</v>
      </c>
      <c r="E133" s="26"/>
      <c r="F133" s="26" t="s">
        <v>376</v>
      </c>
      <c r="G133" s="26" t="s">
        <v>1395</v>
      </c>
      <c r="H133" s="26" t="s">
        <v>1396</v>
      </c>
      <c r="I133" s="26" t="s">
        <v>1397</v>
      </c>
      <c r="J133" s="26" t="s">
        <v>1398</v>
      </c>
      <c r="K133" s="26" t="s">
        <v>1399</v>
      </c>
      <c r="L133" s="26" t="s">
        <v>297</v>
      </c>
      <c r="M133" s="26" t="s">
        <v>42</v>
      </c>
      <c r="N133" s="26" t="s">
        <v>43</v>
      </c>
      <c r="O133" s="27">
        <v>11</v>
      </c>
      <c r="P133" s="27">
        <v>11</v>
      </c>
      <c r="Q133" s="27">
        <v>10</v>
      </c>
      <c r="R133" s="26" t="s">
        <v>42</v>
      </c>
      <c r="S133" s="39"/>
      <c r="T133" s="39"/>
      <c r="U133" s="39"/>
      <c r="V133" s="39"/>
      <c r="W133" s="39"/>
      <c r="X133" s="27">
        <v>7</v>
      </c>
      <c r="Y133" s="39"/>
      <c r="Z133" s="39"/>
      <c r="AA133" s="26" t="s">
        <v>42</v>
      </c>
      <c r="AB133" s="26"/>
      <c r="AC133" s="26"/>
      <c r="AD133" s="26"/>
      <c r="AE133" s="26"/>
      <c r="AF133" s="26"/>
      <c r="AG133" s="27">
        <v>4</v>
      </c>
      <c r="AH133" s="26"/>
      <c r="AI133" s="26"/>
      <c r="AJ133" s="26" t="s">
        <v>50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V133" s="26" t="s">
        <v>1397</v>
      </c>
      <c r="AW133" s="26" t="s">
        <v>1400</v>
      </c>
      <c r="AX133" s="28">
        <v>45198</v>
      </c>
      <c r="AY133" s="26">
        <f t="shared" si="60"/>
        <v>7</v>
      </c>
      <c r="AZ133" s="26">
        <f t="shared" si="61"/>
        <v>4</v>
      </c>
      <c r="BA133" s="26">
        <f t="shared" si="62"/>
        <v>0</v>
      </c>
      <c r="BB133" s="26">
        <f t="shared" si="63"/>
        <v>11</v>
      </c>
      <c r="BC133">
        <f t="shared" si="64"/>
        <v>0</v>
      </c>
      <c r="BD133">
        <f t="shared" si="65"/>
        <v>0</v>
      </c>
      <c r="BE133">
        <f t="shared" si="66"/>
        <v>0</v>
      </c>
      <c r="BF133">
        <f t="shared" si="67"/>
        <v>0</v>
      </c>
      <c r="BG133">
        <f t="shared" si="68"/>
        <v>0</v>
      </c>
      <c r="BH133">
        <f t="shared" si="69"/>
        <v>11</v>
      </c>
      <c r="BI133">
        <f t="shared" si="70"/>
        <v>0</v>
      </c>
      <c r="BJ133">
        <f t="shared" si="71"/>
        <v>0</v>
      </c>
      <c r="BL133">
        <f t="shared" si="72"/>
        <v>0</v>
      </c>
      <c r="BM133">
        <f t="shared" si="73"/>
        <v>0</v>
      </c>
      <c r="BN133">
        <f t="shared" si="74"/>
        <v>1</v>
      </c>
    </row>
    <row r="134" spans="1:66" x14ac:dyDescent="0.25">
      <c r="A134" s="24">
        <v>150</v>
      </c>
      <c r="B134" s="25" t="s">
        <v>1401</v>
      </c>
      <c r="C134" s="25" t="s">
        <v>1402</v>
      </c>
      <c r="D134" s="26" t="s">
        <v>375</v>
      </c>
      <c r="E134" s="26"/>
      <c r="F134" s="26" t="s">
        <v>376</v>
      </c>
      <c r="G134" s="26" t="s">
        <v>1403</v>
      </c>
      <c r="H134" s="26" t="s">
        <v>1404</v>
      </c>
      <c r="I134" s="26" t="s">
        <v>1405</v>
      </c>
      <c r="J134" s="26" t="s">
        <v>1406</v>
      </c>
      <c r="K134" s="26">
        <v>8605746351</v>
      </c>
      <c r="L134" s="26" t="s">
        <v>1407</v>
      </c>
      <c r="M134" s="26" t="s">
        <v>42</v>
      </c>
      <c r="N134" s="26" t="s">
        <v>43</v>
      </c>
      <c r="O134" s="27">
        <v>16</v>
      </c>
      <c r="P134" s="27">
        <v>10</v>
      </c>
      <c r="Q134" s="27">
        <v>1</v>
      </c>
      <c r="R134" s="26" t="s">
        <v>42</v>
      </c>
      <c r="S134" s="27">
        <v>0</v>
      </c>
      <c r="T134" s="27">
        <v>4</v>
      </c>
      <c r="U134" s="27">
        <v>0</v>
      </c>
      <c r="V134" s="27">
        <v>0</v>
      </c>
      <c r="W134" s="27">
        <v>0</v>
      </c>
      <c r="X134" s="27">
        <v>5</v>
      </c>
      <c r="Y134" s="27">
        <v>0</v>
      </c>
      <c r="Z134" s="27">
        <v>0</v>
      </c>
      <c r="AA134" s="26" t="s">
        <v>42</v>
      </c>
      <c r="AB134" s="27">
        <v>0</v>
      </c>
      <c r="AC134" s="27">
        <v>6</v>
      </c>
      <c r="AD134" s="27">
        <v>0</v>
      </c>
      <c r="AE134" s="27">
        <v>0</v>
      </c>
      <c r="AF134" s="27">
        <v>0</v>
      </c>
      <c r="AG134" s="27">
        <v>1</v>
      </c>
      <c r="AH134" s="27">
        <v>0</v>
      </c>
      <c r="AI134" s="27">
        <v>0</v>
      </c>
      <c r="AJ134" s="26" t="s">
        <v>50</v>
      </c>
      <c r="AK134" s="26"/>
      <c r="AL134" s="26"/>
      <c r="AM134" s="26"/>
      <c r="AN134" s="26"/>
      <c r="AO134" s="26"/>
      <c r="AP134" s="26"/>
      <c r="AQ134" s="26"/>
      <c r="AR134" s="26"/>
      <c r="AS134" s="26" t="s">
        <v>50</v>
      </c>
      <c r="AT134" s="26"/>
      <c r="AV134" s="26" t="s">
        <v>1405</v>
      </c>
      <c r="AW134" s="26" t="s">
        <v>1405</v>
      </c>
      <c r="AX134" s="28">
        <v>45218</v>
      </c>
      <c r="AY134" s="26">
        <f t="shared" si="60"/>
        <v>9</v>
      </c>
      <c r="AZ134" s="26">
        <f t="shared" si="61"/>
        <v>7</v>
      </c>
      <c r="BA134" s="26">
        <f t="shared" si="62"/>
        <v>0</v>
      </c>
      <c r="BB134" s="26">
        <f t="shared" si="63"/>
        <v>16</v>
      </c>
      <c r="BC134">
        <f t="shared" si="64"/>
        <v>0</v>
      </c>
      <c r="BD134">
        <f t="shared" si="65"/>
        <v>10</v>
      </c>
      <c r="BE134">
        <f t="shared" si="66"/>
        <v>0</v>
      </c>
      <c r="BF134">
        <f t="shared" si="67"/>
        <v>0</v>
      </c>
      <c r="BG134">
        <f t="shared" si="68"/>
        <v>0</v>
      </c>
      <c r="BH134">
        <f t="shared" si="69"/>
        <v>6</v>
      </c>
      <c r="BI134">
        <f t="shared" si="70"/>
        <v>0</v>
      </c>
      <c r="BJ134">
        <f t="shared" si="71"/>
        <v>0</v>
      </c>
      <c r="BL134">
        <f t="shared" si="72"/>
        <v>0</v>
      </c>
      <c r="BM134">
        <f t="shared" si="73"/>
        <v>0</v>
      </c>
      <c r="BN134">
        <f t="shared" si="74"/>
        <v>1</v>
      </c>
    </row>
    <row r="135" spans="1:66" x14ac:dyDescent="0.25">
      <c r="A135" s="24">
        <v>63</v>
      </c>
      <c r="B135" s="25" t="s">
        <v>1408</v>
      </c>
      <c r="C135" s="25" t="s">
        <v>1409</v>
      </c>
      <c r="D135" s="26" t="s">
        <v>375</v>
      </c>
      <c r="E135" s="26"/>
      <c r="F135" s="26" t="s">
        <v>376</v>
      </c>
      <c r="G135" s="26" t="s">
        <v>1410</v>
      </c>
      <c r="H135" s="26" t="s">
        <v>1411</v>
      </c>
      <c r="I135" s="26" t="s">
        <v>1412</v>
      </c>
      <c r="J135" s="26" t="s">
        <v>1413</v>
      </c>
      <c r="K135" s="26" t="s">
        <v>1414</v>
      </c>
      <c r="L135" s="26" t="s">
        <v>1415</v>
      </c>
      <c r="M135" s="26" t="s">
        <v>42</v>
      </c>
      <c r="N135" s="26" t="s">
        <v>43</v>
      </c>
      <c r="O135" s="27">
        <v>21</v>
      </c>
      <c r="P135" s="27">
        <v>12</v>
      </c>
      <c r="Q135" s="27">
        <v>4</v>
      </c>
      <c r="R135" s="26" t="s">
        <v>42</v>
      </c>
      <c r="S135" s="27">
        <v>1</v>
      </c>
      <c r="T135" s="27">
        <v>0</v>
      </c>
      <c r="U135" s="27">
        <v>1</v>
      </c>
      <c r="V135" s="27">
        <v>2</v>
      </c>
      <c r="W135" s="27">
        <v>0</v>
      </c>
      <c r="X135" s="27">
        <v>6</v>
      </c>
      <c r="Y135" s="27">
        <v>0</v>
      </c>
      <c r="Z135" s="27">
        <v>0</v>
      </c>
      <c r="AA135" s="26" t="s">
        <v>42</v>
      </c>
      <c r="AB135" s="27">
        <v>0</v>
      </c>
      <c r="AC135" s="27">
        <v>0</v>
      </c>
      <c r="AD135" s="27">
        <v>0</v>
      </c>
      <c r="AE135" s="27">
        <v>2</v>
      </c>
      <c r="AF135" s="27">
        <v>0</v>
      </c>
      <c r="AG135" s="27">
        <v>8</v>
      </c>
      <c r="AH135" s="27">
        <v>0</v>
      </c>
      <c r="AI135" s="27">
        <v>0</v>
      </c>
      <c r="AJ135" s="26" t="s">
        <v>50</v>
      </c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V135" s="26" t="s">
        <v>1416</v>
      </c>
      <c r="AW135" s="26" t="s">
        <v>1417</v>
      </c>
      <c r="AX135" s="28">
        <v>45198</v>
      </c>
      <c r="AY135" s="26">
        <f t="shared" si="60"/>
        <v>10</v>
      </c>
      <c r="AZ135" s="26">
        <f t="shared" si="61"/>
        <v>10</v>
      </c>
      <c r="BA135" s="26">
        <f t="shared" si="62"/>
        <v>0</v>
      </c>
      <c r="BB135" s="26">
        <f t="shared" si="63"/>
        <v>20</v>
      </c>
      <c r="BC135">
        <f t="shared" si="64"/>
        <v>1</v>
      </c>
      <c r="BD135">
        <f t="shared" si="65"/>
        <v>0</v>
      </c>
      <c r="BE135">
        <f t="shared" si="66"/>
        <v>1</v>
      </c>
      <c r="BF135">
        <f t="shared" si="67"/>
        <v>4</v>
      </c>
      <c r="BG135">
        <f t="shared" si="68"/>
        <v>0</v>
      </c>
      <c r="BH135">
        <f t="shared" si="69"/>
        <v>14</v>
      </c>
      <c r="BI135">
        <f t="shared" si="70"/>
        <v>0</v>
      </c>
      <c r="BJ135">
        <f t="shared" si="71"/>
        <v>0</v>
      </c>
      <c r="BL135">
        <f t="shared" si="72"/>
        <v>1</v>
      </c>
      <c r="BM135">
        <f t="shared" si="73"/>
        <v>0</v>
      </c>
      <c r="BN135">
        <f t="shared" si="74"/>
        <v>0</v>
      </c>
    </row>
    <row r="136" spans="1:66" x14ac:dyDescent="0.25">
      <c r="A136" s="24">
        <v>120</v>
      </c>
      <c r="B136" s="25" t="s">
        <v>1418</v>
      </c>
      <c r="C136" s="25" t="s">
        <v>1419</v>
      </c>
      <c r="D136" s="26" t="s">
        <v>375</v>
      </c>
      <c r="E136" s="26"/>
      <c r="F136" s="26" t="s">
        <v>376</v>
      </c>
      <c r="G136" s="26" t="s">
        <v>1420</v>
      </c>
      <c r="H136" s="26" t="s">
        <v>1421</v>
      </c>
      <c r="I136" s="26" t="s">
        <v>1422</v>
      </c>
      <c r="J136" s="26" t="s">
        <v>1423</v>
      </c>
      <c r="K136" s="26" t="s">
        <v>1424</v>
      </c>
      <c r="L136" s="26" t="s">
        <v>1425</v>
      </c>
      <c r="M136" s="26" t="s">
        <v>42</v>
      </c>
      <c r="N136" s="26" t="s">
        <v>43</v>
      </c>
      <c r="O136" s="27">
        <v>39</v>
      </c>
      <c r="P136" s="27">
        <v>37</v>
      </c>
      <c r="Q136" s="27">
        <v>5</v>
      </c>
      <c r="R136" s="26" t="s">
        <v>42</v>
      </c>
      <c r="S136" s="27">
        <v>1</v>
      </c>
      <c r="T136" s="27">
        <v>0</v>
      </c>
      <c r="U136" s="27">
        <v>1</v>
      </c>
      <c r="V136" s="27">
        <v>1</v>
      </c>
      <c r="W136" s="27">
        <v>1</v>
      </c>
      <c r="X136" s="27">
        <v>9</v>
      </c>
      <c r="Y136" s="27">
        <v>0</v>
      </c>
      <c r="Z136" s="27">
        <v>7</v>
      </c>
      <c r="AA136" s="26" t="s">
        <v>42</v>
      </c>
      <c r="AB136" s="27">
        <v>0</v>
      </c>
      <c r="AC136" s="27">
        <v>0</v>
      </c>
      <c r="AD136" s="27">
        <v>1</v>
      </c>
      <c r="AE136" s="27">
        <v>0</v>
      </c>
      <c r="AF136" s="27">
        <v>0</v>
      </c>
      <c r="AG136" s="27">
        <v>5</v>
      </c>
      <c r="AH136" s="27">
        <v>0</v>
      </c>
      <c r="AI136" s="27">
        <v>6</v>
      </c>
      <c r="AJ136" s="26" t="s">
        <v>50</v>
      </c>
      <c r="AK136" s="26"/>
      <c r="AL136" s="26"/>
      <c r="AM136" s="26"/>
      <c r="AN136" s="26"/>
      <c r="AO136" s="26"/>
      <c r="AP136" s="26"/>
      <c r="AQ136" s="26"/>
      <c r="AR136" s="26"/>
      <c r="AS136" s="26" t="s">
        <v>42</v>
      </c>
      <c r="AT136" s="27">
        <v>13</v>
      </c>
      <c r="AV136" s="26" t="s">
        <v>1426</v>
      </c>
      <c r="AW136" s="26" t="s">
        <v>1427</v>
      </c>
      <c r="AX136" s="28">
        <v>45205</v>
      </c>
      <c r="AY136" s="27">
        <f t="shared" si="60"/>
        <v>20</v>
      </c>
      <c r="AZ136" s="26">
        <f t="shared" si="61"/>
        <v>12</v>
      </c>
      <c r="BA136" s="26">
        <f t="shared" si="62"/>
        <v>0</v>
      </c>
      <c r="BB136" s="27">
        <f t="shared" si="63"/>
        <v>45</v>
      </c>
      <c r="BC136">
        <f t="shared" si="64"/>
        <v>1</v>
      </c>
      <c r="BD136">
        <f t="shared" si="65"/>
        <v>0</v>
      </c>
      <c r="BE136">
        <f t="shared" si="66"/>
        <v>2</v>
      </c>
      <c r="BF136">
        <f t="shared" si="67"/>
        <v>1</v>
      </c>
      <c r="BG136">
        <f t="shared" si="68"/>
        <v>1</v>
      </c>
      <c r="BH136">
        <f t="shared" si="69"/>
        <v>14</v>
      </c>
      <c r="BI136">
        <f t="shared" si="70"/>
        <v>0</v>
      </c>
      <c r="BJ136">
        <f t="shared" si="71"/>
        <v>26</v>
      </c>
      <c r="BL136">
        <f t="shared" si="72"/>
        <v>0</v>
      </c>
      <c r="BM136">
        <f t="shared" si="73"/>
        <v>0</v>
      </c>
      <c r="BN136">
        <f t="shared" si="74"/>
        <v>1</v>
      </c>
    </row>
    <row r="137" spans="1:66" x14ac:dyDescent="0.25">
      <c r="A137" s="24">
        <v>80</v>
      </c>
      <c r="B137" s="25" t="s">
        <v>1428</v>
      </c>
      <c r="C137" s="25" t="s">
        <v>1429</v>
      </c>
      <c r="D137" s="26" t="s">
        <v>375</v>
      </c>
      <c r="E137" s="26"/>
      <c r="F137" s="26" t="s">
        <v>376</v>
      </c>
      <c r="G137" s="26" t="s">
        <v>1430</v>
      </c>
      <c r="H137" s="26" t="s">
        <v>1431</v>
      </c>
      <c r="I137" s="26" t="s">
        <v>1432</v>
      </c>
      <c r="J137" s="26" t="s">
        <v>1433</v>
      </c>
      <c r="K137" s="26" t="s">
        <v>1434</v>
      </c>
      <c r="L137" s="26" t="s">
        <v>1435</v>
      </c>
      <c r="M137" s="26" t="s">
        <v>42</v>
      </c>
      <c r="N137" s="26" t="s">
        <v>43</v>
      </c>
      <c r="O137" s="27">
        <v>13</v>
      </c>
      <c r="P137" s="27">
        <v>3</v>
      </c>
      <c r="Q137" s="27">
        <v>7</v>
      </c>
      <c r="R137" s="26" t="s">
        <v>42</v>
      </c>
      <c r="S137" s="27"/>
      <c r="T137" s="39"/>
      <c r="U137" s="39"/>
      <c r="V137" s="39"/>
      <c r="W137" s="39"/>
      <c r="X137" s="27">
        <v>1</v>
      </c>
      <c r="Y137" s="39"/>
      <c r="Z137" s="39"/>
      <c r="AA137" s="26" t="s">
        <v>42</v>
      </c>
      <c r="AB137" s="27">
        <v>1</v>
      </c>
      <c r="AC137" s="26"/>
      <c r="AD137" s="26"/>
      <c r="AE137" s="27"/>
      <c r="AF137" s="26"/>
      <c r="AG137" s="27">
        <v>1</v>
      </c>
      <c r="AH137" s="26"/>
      <c r="AI137" s="26"/>
      <c r="AJ137" s="26" t="s">
        <v>50</v>
      </c>
      <c r="AK137" s="26"/>
      <c r="AL137" s="26"/>
      <c r="AM137" s="26"/>
      <c r="AN137" s="26"/>
      <c r="AO137" s="26"/>
      <c r="AP137" s="26"/>
      <c r="AQ137" s="26"/>
      <c r="AR137" s="26"/>
      <c r="AS137" s="26" t="s">
        <v>42</v>
      </c>
      <c r="AT137" s="27"/>
      <c r="AV137" s="26" t="s">
        <v>1436</v>
      </c>
      <c r="AW137" s="26" t="s">
        <v>1432</v>
      </c>
      <c r="AX137" s="28">
        <v>45200</v>
      </c>
      <c r="AY137" s="27">
        <f t="shared" si="60"/>
        <v>1</v>
      </c>
      <c r="AZ137" s="26">
        <f t="shared" si="61"/>
        <v>2</v>
      </c>
      <c r="BA137" s="26">
        <f t="shared" si="62"/>
        <v>0</v>
      </c>
      <c r="BB137" s="27">
        <f t="shared" si="63"/>
        <v>3</v>
      </c>
      <c r="BC137">
        <f t="shared" si="64"/>
        <v>1</v>
      </c>
      <c r="BD137">
        <f t="shared" si="65"/>
        <v>0</v>
      </c>
      <c r="BE137">
        <f t="shared" si="66"/>
        <v>0</v>
      </c>
      <c r="BF137">
        <f t="shared" si="67"/>
        <v>0</v>
      </c>
      <c r="BG137">
        <f t="shared" si="68"/>
        <v>0</v>
      </c>
      <c r="BH137">
        <f t="shared" si="69"/>
        <v>2</v>
      </c>
      <c r="BI137">
        <f t="shared" si="70"/>
        <v>0</v>
      </c>
      <c r="BJ137">
        <f t="shared" si="71"/>
        <v>0</v>
      </c>
      <c r="BL137">
        <f t="shared" si="72"/>
        <v>0</v>
      </c>
      <c r="BM137">
        <f t="shared" si="73"/>
        <v>1</v>
      </c>
      <c r="BN137">
        <f t="shared" si="74"/>
        <v>0</v>
      </c>
    </row>
    <row r="138" spans="1:66" x14ac:dyDescent="0.25">
      <c r="A138" s="24">
        <v>144</v>
      </c>
      <c r="B138" s="25" t="s">
        <v>1437</v>
      </c>
      <c r="C138" s="25" t="s">
        <v>1438</v>
      </c>
      <c r="D138" s="26" t="s">
        <v>375</v>
      </c>
      <c r="E138" s="26"/>
      <c r="F138" s="26" t="s">
        <v>376</v>
      </c>
      <c r="G138" s="26" t="s">
        <v>1439</v>
      </c>
      <c r="H138" s="26" t="s">
        <v>1440</v>
      </c>
      <c r="I138" s="26" t="s">
        <v>1441</v>
      </c>
      <c r="J138" s="26" t="s">
        <v>1442</v>
      </c>
      <c r="K138" s="26" t="s">
        <v>1443</v>
      </c>
      <c r="L138" s="26" t="s">
        <v>1444</v>
      </c>
      <c r="M138" s="26" t="s">
        <v>42</v>
      </c>
      <c r="N138" s="26" t="s">
        <v>43</v>
      </c>
      <c r="O138" s="27">
        <v>32</v>
      </c>
      <c r="P138" s="27">
        <v>25</v>
      </c>
      <c r="Q138" s="27">
        <v>7</v>
      </c>
      <c r="R138" s="26" t="s">
        <v>42</v>
      </c>
      <c r="S138" s="27">
        <v>2</v>
      </c>
      <c r="T138" s="27">
        <v>0</v>
      </c>
      <c r="U138" s="27">
        <v>0</v>
      </c>
      <c r="V138" s="27">
        <v>3</v>
      </c>
      <c r="W138" s="27">
        <v>0</v>
      </c>
      <c r="X138" s="27">
        <v>9</v>
      </c>
      <c r="Y138" s="27">
        <v>1</v>
      </c>
      <c r="Z138" s="27">
        <v>1</v>
      </c>
      <c r="AA138" s="26" t="s">
        <v>42</v>
      </c>
      <c r="AB138" s="26"/>
      <c r="AC138" s="26"/>
      <c r="AD138" s="26"/>
      <c r="AE138" s="26"/>
      <c r="AF138" s="26"/>
      <c r="AG138" s="26"/>
      <c r="AH138" s="26"/>
      <c r="AI138" s="27">
        <v>3</v>
      </c>
      <c r="AJ138" s="26" t="s">
        <v>50</v>
      </c>
      <c r="AK138" s="26"/>
      <c r="AL138" s="26"/>
      <c r="AM138" s="26"/>
      <c r="AN138" s="26"/>
      <c r="AO138" s="26"/>
      <c r="AP138" s="26"/>
      <c r="AQ138" s="26"/>
      <c r="AR138" s="26"/>
      <c r="AS138" s="26" t="s">
        <v>42</v>
      </c>
      <c r="AT138" s="27">
        <v>6</v>
      </c>
      <c r="AV138" s="26" t="s">
        <v>1445</v>
      </c>
      <c r="AW138" s="26" t="s">
        <v>1441</v>
      </c>
      <c r="AX138" s="28">
        <v>45215</v>
      </c>
      <c r="AY138" s="27">
        <f t="shared" si="60"/>
        <v>16</v>
      </c>
      <c r="AZ138" s="26">
        <f t="shared" si="61"/>
        <v>3</v>
      </c>
      <c r="BA138" s="26">
        <f t="shared" si="62"/>
        <v>0</v>
      </c>
      <c r="BB138" s="27">
        <f t="shared" si="63"/>
        <v>25</v>
      </c>
      <c r="BC138">
        <f t="shared" si="64"/>
        <v>2</v>
      </c>
      <c r="BD138">
        <f t="shared" si="65"/>
        <v>0</v>
      </c>
      <c r="BE138">
        <f t="shared" si="66"/>
        <v>0</v>
      </c>
      <c r="BF138">
        <f t="shared" si="67"/>
        <v>3</v>
      </c>
      <c r="BG138">
        <f t="shared" si="68"/>
        <v>0</v>
      </c>
      <c r="BH138">
        <f t="shared" si="69"/>
        <v>9</v>
      </c>
      <c r="BI138">
        <f t="shared" si="70"/>
        <v>1</v>
      </c>
      <c r="BJ138">
        <f t="shared" si="71"/>
        <v>10</v>
      </c>
      <c r="BL138">
        <f t="shared" si="72"/>
        <v>0</v>
      </c>
      <c r="BM138">
        <f t="shared" si="73"/>
        <v>0</v>
      </c>
      <c r="BN138">
        <f t="shared" si="74"/>
        <v>1</v>
      </c>
    </row>
    <row r="139" spans="1:66" x14ac:dyDescent="0.25">
      <c r="A139" s="24">
        <v>157</v>
      </c>
      <c r="B139" s="25" t="s">
        <v>1446</v>
      </c>
      <c r="C139" s="25" t="s">
        <v>1447</v>
      </c>
      <c r="D139" s="26" t="s">
        <v>375</v>
      </c>
      <c r="E139" s="26"/>
      <c r="F139" s="26" t="s">
        <v>376</v>
      </c>
      <c r="G139" s="26" t="s">
        <v>1448</v>
      </c>
      <c r="H139" s="26" t="s">
        <v>1449</v>
      </c>
      <c r="I139" s="26" t="s">
        <v>1078</v>
      </c>
      <c r="J139" s="26" t="s">
        <v>1079</v>
      </c>
      <c r="K139" s="26" t="s">
        <v>1450</v>
      </c>
      <c r="L139" s="26" t="s">
        <v>1451</v>
      </c>
      <c r="M139" s="26" t="s">
        <v>42</v>
      </c>
      <c r="N139" s="26" t="s">
        <v>43</v>
      </c>
      <c r="O139" s="27">
        <v>70</v>
      </c>
      <c r="P139" s="27">
        <v>70</v>
      </c>
      <c r="Q139" s="27">
        <v>0</v>
      </c>
      <c r="R139" s="26" t="s">
        <v>42</v>
      </c>
      <c r="S139" s="27">
        <v>1</v>
      </c>
      <c r="T139" s="27">
        <v>0</v>
      </c>
      <c r="U139" s="27">
        <v>0</v>
      </c>
      <c r="V139" s="27">
        <v>5</v>
      </c>
      <c r="W139" s="27">
        <v>0</v>
      </c>
      <c r="X139" s="27">
        <v>17</v>
      </c>
      <c r="Y139" s="27">
        <v>0</v>
      </c>
      <c r="Z139" s="27">
        <v>0</v>
      </c>
      <c r="AA139" s="26" t="s">
        <v>42</v>
      </c>
      <c r="AB139" s="27">
        <v>2</v>
      </c>
      <c r="AC139" s="27">
        <v>0</v>
      </c>
      <c r="AD139" s="27">
        <v>1</v>
      </c>
      <c r="AE139" s="27">
        <v>2</v>
      </c>
      <c r="AF139" s="27">
        <v>0</v>
      </c>
      <c r="AG139" s="27">
        <v>8</v>
      </c>
      <c r="AH139" s="27">
        <v>0</v>
      </c>
      <c r="AI139" s="27">
        <v>0</v>
      </c>
      <c r="AJ139" s="26" t="s">
        <v>50</v>
      </c>
      <c r="AK139" s="26"/>
      <c r="AL139" s="26"/>
      <c r="AM139" s="26"/>
      <c r="AN139" s="26"/>
      <c r="AO139" s="26"/>
      <c r="AP139" s="26"/>
      <c r="AQ139" s="26"/>
      <c r="AR139" s="26"/>
      <c r="AS139" s="26" t="s">
        <v>50</v>
      </c>
      <c r="AT139" s="26">
        <v>34</v>
      </c>
      <c r="AV139" s="26" t="s">
        <v>1452</v>
      </c>
      <c r="AW139" s="26" t="s">
        <v>1453</v>
      </c>
      <c r="AX139" s="28">
        <v>45219</v>
      </c>
      <c r="AY139" s="26">
        <f t="shared" si="60"/>
        <v>23</v>
      </c>
      <c r="AZ139" s="26">
        <f t="shared" si="61"/>
        <v>13</v>
      </c>
      <c r="BA139" s="26">
        <f t="shared" si="62"/>
        <v>0</v>
      </c>
      <c r="BB139" s="26">
        <f t="shared" si="63"/>
        <v>70</v>
      </c>
      <c r="BC139">
        <f t="shared" si="64"/>
        <v>3</v>
      </c>
      <c r="BD139">
        <f t="shared" si="65"/>
        <v>0</v>
      </c>
      <c r="BE139">
        <f t="shared" si="66"/>
        <v>1</v>
      </c>
      <c r="BF139">
        <f t="shared" si="67"/>
        <v>7</v>
      </c>
      <c r="BG139">
        <f t="shared" si="68"/>
        <v>0</v>
      </c>
      <c r="BH139">
        <f t="shared" si="69"/>
        <v>25</v>
      </c>
      <c r="BI139">
        <f t="shared" si="70"/>
        <v>0</v>
      </c>
      <c r="BJ139">
        <f t="shared" si="71"/>
        <v>34</v>
      </c>
      <c r="BL139">
        <f t="shared" si="72"/>
        <v>0</v>
      </c>
      <c r="BM139">
        <f t="shared" si="73"/>
        <v>0</v>
      </c>
      <c r="BN139">
        <f t="shared" si="74"/>
        <v>1</v>
      </c>
    </row>
    <row r="140" spans="1:66" x14ac:dyDescent="0.25">
      <c r="A140" s="24">
        <v>142</v>
      </c>
      <c r="B140" s="25" t="s">
        <v>1454</v>
      </c>
      <c r="C140" s="25" t="s">
        <v>1455</v>
      </c>
      <c r="D140" s="26" t="s">
        <v>375</v>
      </c>
      <c r="E140" s="26"/>
      <c r="F140" s="26" t="s">
        <v>376</v>
      </c>
      <c r="G140" s="26" t="s">
        <v>1456</v>
      </c>
      <c r="H140" s="26" t="s">
        <v>1457</v>
      </c>
      <c r="I140" s="26" t="s">
        <v>1458</v>
      </c>
      <c r="J140" s="26" t="s">
        <v>1459</v>
      </c>
      <c r="K140" s="26" t="s">
        <v>1460</v>
      </c>
      <c r="L140" s="26" t="s">
        <v>1461</v>
      </c>
      <c r="M140" s="26" t="s">
        <v>42</v>
      </c>
      <c r="N140" s="26" t="s">
        <v>43</v>
      </c>
      <c r="O140" s="27">
        <v>46</v>
      </c>
      <c r="P140" s="27">
        <v>46</v>
      </c>
      <c r="Q140" s="27">
        <v>0</v>
      </c>
      <c r="R140" s="26" t="s">
        <v>42</v>
      </c>
      <c r="S140" s="27">
        <v>1</v>
      </c>
      <c r="T140" s="27">
        <v>0</v>
      </c>
      <c r="U140" s="27">
        <v>0</v>
      </c>
      <c r="V140" s="27">
        <v>1</v>
      </c>
      <c r="W140" s="27">
        <v>0</v>
      </c>
      <c r="X140" s="27">
        <v>4</v>
      </c>
      <c r="Y140" s="27">
        <v>0</v>
      </c>
      <c r="Z140" s="27">
        <v>0</v>
      </c>
      <c r="AA140" s="26" t="s">
        <v>42</v>
      </c>
      <c r="AB140" s="27">
        <v>0</v>
      </c>
      <c r="AC140" s="27">
        <v>1</v>
      </c>
      <c r="AD140" s="27">
        <v>0</v>
      </c>
      <c r="AE140" s="27">
        <v>1</v>
      </c>
      <c r="AF140" s="27">
        <v>0</v>
      </c>
      <c r="AG140" s="27">
        <v>17</v>
      </c>
      <c r="AH140" s="27">
        <v>0</v>
      </c>
      <c r="AI140" s="27">
        <v>0</v>
      </c>
      <c r="AJ140" s="26" t="s">
        <v>50</v>
      </c>
      <c r="AK140" s="26"/>
      <c r="AL140" s="26"/>
      <c r="AM140" s="26"/>
      <c r="AN140" s="26"/>
      <c r="AO140" s="26"/>
      <c r="AP140" s="26"/>
      <c r="AQ140" s="26"/>
      <c r="AR140" s="26"/>
      <c r="AS140" s="26" t="s">
        <v>42</v>
      </c>
      <c r="AT140" s="27">
        <v>21</v>
      </c>
      <c r="AV140" s="26" t="s">
        <v>1462</v>
      </c>
      <c r="AW140" s="26" t="s">
        <v>1458</v>
      </c>
      <c r="AX140" s="28">
        <v>45215</v>
      </c>
      <c r="AY140" s="27">
        <f t="shared" si="60"/>
        <v>6</v>
      </c>
      <c r="AZ140" s="26">
        <f t="shared" si="61"/>
        <v>19</v>
      </c>
      <c r="BA140" s="26">
        <f t="shared" si="62"/>
        <v>0</v>
      </c>
      <c r="BB140" s="27">
        <f t="shared" si="63"/>
        <v>46</v>
      </c>
      <c r="BC140">
        <f t="shared" si="64"/>
        <v>1</v>
      </c>
      <c r="BD140">
        <f t="shared" si="65"/>
        <v>1</v>
      </c>
      <c r="BE140">
        <f t="shared" si="66"/>
        <v>0</v>
      </c>
      <c r="BF140">
        <f t="shared" si="67"/>
        <v>2</v>
      </c>
      <c r="BG140">
        <f t="shared" si="68"/>
        <v>0</v>
      </c>
      <c r="BH140">
        <f t="shared" si="69"/>
        <v>21</v>
      </c>
      <c r="BI140">
        <f t="shared" si="70"/>
        <v>0</v>
      </c>
      <c r="BJ140">
        <f t="shared" si="71"/>
        <v>21</v>
      </c>
      <c r="BL140">
        <f t="shared" si="72"/>
        <v>0</v>
      </c>
      <c r="BM140">
        <f t="shared" si="73"/>
        <v>1</v>
      </c>
      <c r="BN140">
        <f t="shared" si="74"/>
        <v>0</v>
      </c>
    </row>
    <row r="141" spans="1:66" x14ac:dyDescent="0.25">
      <c r="S141">
        <f t="shared" ref="S141:Z141" si="75">SUM(S2:S140)</f>
        <v>41</v>
      </c>
      <c r="T141">
        <f t="shared" si="75"/>
        <v>8</v>
      </c>
      <c r="U141">
        <f t="shared" si="75"/>
        <v>18</v>
      </c>
      <c r="V141">
        <f t="shared" si="75"/>
        <v>106</v>
      </c>
      <c r="W141">
        <f t="shared" si="75"/>
        <v>1</v>
      </c>
      <c r="X141">
        <f t="shared" si="75"/>
        <v>417</v>
      </c>
      <c r="Y141">
        <f t="shared" si="75"/>
        <v>24</v>
      </c>
      <c r="Z141">
        <f t="shared" si="75"/>
        <v>25</v>
      </c>
      <c r="AB141">
        <f t="shared" ref="AB141:AI141" si="76">SUM(AB2:AB140)</f>
        <v>35</v>
      </c>
      <c r="AC141">
        <f t="shared" si="76"/>
        <v>11</v>
      </c>
      <c r="AD141">
        <f t="shared" si="76"/>
        <v>18</v>
      </c>
      <c r="AE141">
        <f t="shared" si="76"/>
        <v>60</v>
      </c>
      <c r="AF141">
        <f t="shared" si="76"/>
        <v>0</v>
      </c>
      <c r="AG141">
        <f t="shared" si="76"/>
        <v>555</v>
      </c>
      <c r="AH141">
        <f t="shared" si="76"/>
        <v>5</v>
      </c>
      <c r="AI141">
        <f t="shared" si="76"/>
        <v>56</v>
      </c>
      <c r="AK141">
        <f t="shared" ref="AK141:AR141" si="77">SUM(AK2:AK140)</f>
        <v>0</v>
      </c>
      <c r="AL141">
        <f t="shared" si="77"/>
        <v>0</v>
      </c>
      <c r="AM141">
        <f t="shared" si="77"/>
        <v>0</v>
      </c>
      <c r="AN141">
        <f t="shared" si="77"/>
        <v>0</v>
      </c>
      <c r="AO141">
        <f t="shared" si="77"/>
        <v>0</v>
      </c>
      <c r="AP141">
        <f t="shared" si="77"/>
        <v>1</v>
      </c>
      <c r="AQ141">
        <f t="shared" si="77"/>
        <v>0</v>
      </c>
      <c r="AR141">
        <f t="shared" si="77"/>
        <v>0</v>
      </c>
      <c r="AT141">
        <f>SUM(AT2:AT140)</f>
        <v>166</v>
      </c>
      <c r="AU141" s="4"/>
      <c r="AV141" s="4">
        <f t="shared" ref="AV141:BK141" si="78">SUM(AV2:AV140)</f>
        <v>0</v>
      </c>
      <c r="AW141" s="4">
        <f t="shared" si="78"/>
        <v>0</v>
      </c>
      <c r="AX141" s="4">
        <f t="shared" si="78"/>
        <v>6283086</v>
      </c>
      <c r="AY141" s="4">
        <f t="shared" si="78"/>
        <v>640</v>
      </c>
      <c r="AZ141" s="4">
        <f t="shared" si="78"/>
        <v>741</v>
      </c>
      <c r="BA141" s="4">
        <f t="shared" si="78"/>
        <v>1</v>
      </c>
      <c r="BB141" s="4">
        <f t="shared" si="78"/>
        <v>1548</v>
      </c>
      <c r="BC141" s="4">
        <f t="shared" si="78"/>
        <v>76</v>
      </c>
      <c r="BD141" s="4">
        <f t="shared" si="78"/>
        <v>19</v>
      </c>
      <c r="BE141" s="4">
        <f t="shared" si="78"/>
        <v>36</v>
      </c>
      <c r="BF141" s="4">
        <f t="shared" si="78"/>
        <v>167</v>
      </c>
      <c r="BG141" s="4">
        <f t="shared" si="78"/>
        <v>1</v>
      </c>
      <c r="BH141" s="4">
        <f t="shared" si="78"/>
        <v>973</v>
      </c>
      <c r="BI141" s="4">
        <f t="shared" si="78"/>
        <v>29</v>
      </c>
      <c r="BJ141" s="4">
        <f t="shared" si="78"/>
        <v>247</v>
      </c>
      <c r="BK141" s="4">
        <f t="shared" si="78"/>
        <v>0</v>
      </c>
      <c r="BL141">
        <f t="shared" si="72"/>
        <v>0</v>
      </c>
      <c r="BM141">
        <f>SUM(BM2:BM140)</f>
        <v>77</v>
      </c>
      <c r="BN141">
        <f>SUM(BN2:BN140)</f>
        <v>51</v>
      </c>
    </row>
    <row r="142" spans="1:66" x14ac:dyDescent="0.25">
      <c r="A142" s="4"/>
      <c r="S142">
        <f t="shared" ref="S142:AI142" si="79">COUNTIF(S2:S140, "&gt;0")</f>
        <v>32</v>
      </c>
      <c r="T142">
        <f t="shared" si="79"/>
        <v>5</v>
      </c>
      <c r="U142">
        <f t="shared" si="79"/>
        <v>14</v>
      </c>
      <c r="V142">
        <f t="shared" si="79"/>
        <v>50</v>
      </c>
      <c r="W142">
        <f t="shared" si="79"/>
        <v>1</v>
      </c>
      <c r="X142">
        <f t="shared" si="79"/>
        <v>113</v>
      </c>
      <c r="Y142">
        <f t="shared" si="79"/>
        <v>11</v>
      </c>
      <c r="Z142">
        <f t="shared" si="79"/>
        <v>14</v>
      </c>
      <c r="AA142">
        <f t="shared" si="79"/>
        <v>0</v>
      </c>
      <c r="AB142">
        <f t="shared" si="79"/>
        <v>26</v>
      </c>
      <c r="AC142">
        <f t="shared" si="79"/>
        <v>5</v>
      </c>
      <c r="AD142">
        <f t="shared" si="79"/>
        <v>14</v>
      </c>
      <c r="AE142">
        <f t="shared" si="79"/>
        <v>38</v>
      </c>
      <c r="AF142">
        <f t="shared" si="79"/>
        <v>0</v>
      </c>
      <c r="AG142">
        <f t="shared" si="79"/>
        <v>127</v>
      </c>
      <c r="AH142">
        <f t="shared" si="79"/>
        <v>5</v>
      </c>
      <c r="AI142">
        <f t="shared" si="79"/>
        <v>26</v>
      </c>
      <c r="AX142" s="40"/>
      <c r="AY14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F3614-FDC4-4836-A7E4-977854B9D363}">
  <dimension ref="A1:D17"/>
  <sheetViews>
    <sheetView tabSelected="1" topLeftCell="A2" workbookViewId="0">
      <selection activeCell="D17" sqref="D17"/>
    </sheetView>
  </sheetViews>
  <sheetFormatPr defaultRowHeight="15" x14ac:dyDescent="0.25"/>
  <cols>
    <col min="1" max="1" width="21.140625" customWidth="1"/>
    <col min="2" max="2" width="31" customWidth="1"/>
    <col min="3" max="3" width="25" customWidth="1"/>
  </cols>
  <sheetData>
    <row r="1" spans="1:4" ht="45" x14ac:dyDescent="0.25">
      <c r="A1" s="11" t="s">
        <v>1463</v>
      </c>
      <c r="B1" s="11" t="s">
        <v>1464</v>
      </c>
      <c r="C1" s="11" t="s">
        <v>1465</v>
      </c>
    </row>
    <row r="2" spans="1:4" x14ac:dyDescent="0.25">
      <c r="A2" t="s">
        <v>1466</v>
      </c>
      <c r="B2" s="13">
        <f>(SUM('SUM DATA'!AY2:AY140)/SUM('SUM DATA'!BB2:BB140))*100</f>
        <v>41.343669250645995</v>
      </c>
      <c r="C2" s="12">
        <v>0.51</v>
      </c>
    </row>
    <row r="3" spans="1:4" x14ac:dyDescent="0.25">
      <c r="A3" t="s">
        <v>1467</v>
      </c>
      <c r="B3" s="13">
        <f>(SUM('SUM DATA'!AZ2:AZ140)/SUM('SUM DATA'!BB2:BB140))*100</f>
        <v>47.868217054263567</v>
      </c>
      <c r="C3" s="12">
        <v>0.49</v>
      </c>
    </row>
    <row r="4" spans="1:4" x14ac:dyDescent="0.25">
      <c r="A4" t="s">
        <v>1468</v>
      </c>
      <c r="B4" s="13">
        <f>(SUM('SUM DATA'!BA2:BA140)/SUM('SUM DATA'!BB2:BB140))*100</f>
        <v>6.4599483204134375E-2</v>
      </c>
      <c r="C4" s="42" t="s">
        <v>1469</v>
      </c>
    </row>
    <row r="5" spans="1:4" x14ac:dyDescent="0.25">
      <c r="A5" t="s">
        <v>1470</v>
      </c>
      <c r="B5" s="13">
        <f>(SUM('SUM DATA'!AT2:AT140)/SUM('SUM DATA'!BB2:BB140))*100</f>
        <v>10.723514211886306</v>
      </c>
      <c r="C5" s="42" t="s">
        <v>1469</v>
      </c>
    </row>
    <row r="9" spans="1:4" x14ac:dyDescent="0.25">
      <c r="A9" t="s">
        <v>1471</v>
      </c>
      <c r="B9" t="s">
        <v>1472</v>
      </c>
      <c r="C9" t="s">
        <v>1473</v>
      </c>
      <c r="D9" t="s">
        <v>1577</v>
      </c>
    </row>
    <row r="10" spans="1:4" x14ac:dyDescent="0.25">
      <c r="A10">
        <v>2003</v>
      </c>
      <c r="B10" s="8">
        <v>35.5</v>
      </c>
      <c r="C10" s="8">
        <v>64.7</v>
      </c>
    </row>
    <row r="11" spans="1:4" x14ac:dyDescent="0.25">
      <c r="A11">
        <v>2005</v>
      </c>
      <c r="B11" s="8">
        <v>36.6</v>
      </c>
      <c r="C11" s="8">
        <v>63.4</v>
      </c>
    </row>
    <row r="12" spans="1:4" x14ac:dyDescent="0.25">
      <c r="A12">
        <v>2007</v>
      </c>
      <c r="B12" s="8">
        <v>37</v>
      </c>
      <c r="C12" s="8">
        <v>63</v>
      </c>
    </row>
    <row r="13" spans="1:4" x14ac:dyDescent="0.25">
      <c r="A13">
        <v>2009</v>
      </c>
      <c r="B13" s="8">
        <v>38.5</v>
      </c>
      <c r="C13" s="8">
        <v>61.5</v>
      </c>
    </row>
    <row r="14" spans="1:4" x14ac:dyDescent="0.25">
      <c r="A14">
        <v>2011</v>
      </c>
      <c r="B14" s="8">
        <v>40.1</v>
      </c>
      <c r="C14" s="8">
        <v>59.9</v>
      </c>
    </row>
    <row r="15" spans="1:4" x14ac:dyDescent="0.25">
      <c r="A15">
        <v>2019</v>
      </c>
      <c r="B15" s="8">
        <v>43</v>
      </c>
      <c r="C15" s="8">
        <v>57</v>
      </c>
    </row>
    <row r="16" spans="1:4" x14ac:dyDescent="0.25">
      <c r="A16">
        <v>2021</v>
      </c>
      <c r="B16" s="8">
        <v>44.9</v>
      </c>
      <c r="C16" s="8">
        <v>54.9</v>
      </c>
    </row>
    <row r="17" spans="1:4" x14ac:dyDescent="0.25">
      <c r="A17">
        <v>2023</v>
      </c>
      <c r="B17" s="8">
        <f>B2</f>
        <v>41.343669250645995</v>
      </c>
      <c r="C17" s="8">
        <f>B3</f>
        <v>47.868217054263567</v>
      </c>
      <c r="D17">
        <v>10.72</v>
      </c>
    </row>
  </sheetData>
  <pageMargins left="0.7" right="0.7" top="0.75" bottom="0.75" header="0.3" footer="0.3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C52A-48BB-41EA-A3B6-FE3F41FD3794}">
  <dimension ref="A1:D10"/>
  <sheetViews>
    <sheetView workbookViewId="0">
      <selection activeCell="D7" sqref="D7"/>
    </sheetView>
  </sheetViews>
  <sheetFormatPr defaultRowHeight="15" x14ac:dyDescent="0.25"/>
  <cols>
    <col min="1" max="1" width="32.140625" customWidth="1"/>
    <col min="2" max="2" width="14" customWidth="1"/>
    <col min="3" max="3" width="13.7109375" customWidth="1"/>
    <col min="4" max="4" width="18.42578125" customWidth="1"/>
  </cols>
  <sheetData>
    <row r="1" spans="1:4" ht="45" x14ac:dyDescent="0.25">
      <c r="A1" s="10" t="s">
        <v>1474</v>
      </c>
      <c r="B1" s="11" t="s">
        <v>1475</v>
      </c>
      <c r="C1" s="11" t="s">
        <v>1476</v>
      </c>
      <c r="D1" s="11" t="s">
        <v>1477</v>
      </c>
    </row>
    <row r="2" spans="1:4" x14ac:dyDescent="0.25">
      <c r="A2" s="10" t="s">
        <v>1478</v>
      </c>
      <c r="B2" s="14">
        <f>(SUM('SUM DATA'!BC2:BC140)/SUM('SUM DATA'!BB2:BB140))*100</f>
        <v>4.909560723514212</v>
      </c>
      <c r="C2" s="14">
        <v>18.2</v>
      </c>
      <c r="D2" s="14">
        <f>B2-C2</f>
        <v>-13.290439276485788</v>
      </c>
    </row>
    <row r="3" spans="1:4" ht="30" x14ac:dyDescent="0.25">
      <c r="A3" s="10" t="s">
        <v>1479</v>
      </c>
      <c r="B3" s="14">
        <f>(SUM('SUM DATA'!BD2:BD140)/SUM('SUM DATA'!BB2:BB140))*100</f>
        <v>1.227390180878553</v>
      </c>
      <c r="C3" s="14">
        <v>0.7</v>
      </c>
      <c r="D3" s="14">
        <f t="shared" ref="D3:D8" si="0">B3-C3</f>
        <v>0.52739018087855305</v>
      </c>
    </row>
    <row r="4" spans="1:4" x14ac:dyDescent="0.25">
      <c r="A4" s="10" t="s">
        <v>1480</v>
      </c>
      <c r="B4" s="14">
        <f>(SUM('SUM DATA'!BE2:BE140)/SUM('SUM DATA'!BB2:BB140))*100</f>
        <v>2.3255813953488373</v>
      </c>
      <c r="C4" s="14">
        <v>5.2</v>
      </c>
      <c r="D4" s="14">
        <f t="shared" si="0"/>
        <v>-2.8744186046511628</v>
      </c>
    </row>
    <row r="5" spans="1:4" ht="30" x14ac:dyDescent="0.25">
      <c r="A5" s="10" t="s">
        <v>1481</v>
      </c>
      <c r="B5" s="14">
        <f>(SUM('SUM DATA'!BF2:BF140)/SUM('SUM DATA'!BB2:BB140))*100</f>
        <v>10.788113695090439</v>
      </c>
      <c r="C5" s="14">
        <v>12.9</v>
      </c>
      <c r="D5" s="14">
        <f t="shared" si="0"/>
        <v>-2.1118863049095609</v>
      </c>
    </row>
    <row r="6" spans="1:4" ht="30" x14ac:dyDescent="0.25">
      <c r="A6" s="10" t="s">
        <v>1482</v>
      </c>
      <c r="B6" s="14">
        <f>(SUM('SUM DATA'!BG2:BG140)/SUM('SUM DATA'!BB2:BB140))*100</f>
        <v>6.4599483204134375E-2</v>
      </c>
      <c r="C6" s="14">
        <v>0.1</v>
      </c>
      <c r="D6" s="14">
        <f t="shared" si="0"/>
        <v>-3.540051679586563E-2</v>
      </c>
    </row>
    <row r="7" spans="1:4" x14ac:dyDescent="0.25">
      <c r="A7" s="10" t="s">
        <v>1483</v>
      </c>
      <c r="B7" s="14">
        <f>(SUM('SUM DATA'!BH2:BH140)/SUM('SUM DATA'!BB2:BB140))*100</f>
        <v>62.855297157622736</v>
      </c>
      <c r="C7" s="14">
        <v>63.9</v>
      </c>
      <c r="D7" s="14">
        <f t="shared" si="0"/>
        <v>-1.0447028423772622</v>
      </c>
    </row>
    <row r="8" spans="1:4" x14ac:dyDescent="0.25">
      <c r="A8" s="10" t="s">
        <v>1484</v>
      </c>
      <c r="B8" s="14">
        <f>(SUM('SUM DATA'!BI2:BI140)/SUM('SUM DATA'!BB2:BB140))*100</f>
        <v>1.8733850129198968</v>
      </c>
      <c r="C8" s="14">
        <v>2.7</v>
      </c>
      <c r="D8" s="14">
        <f t="shared" si="0"/>
        <v>-0.82661498708010339</v>
      </c>
    </row>
    <row r="9" spans="1:4" x14ac:dyDescent="0.25">
      <c r="A9" s="10" t="s">
        <v>358</v>
      </c>
      <c r="B9" s="14">
        <f>(SUM('SUM DATA'!BJ2:BJ140)/SUM('SUM DATA'!BB2:BB140))*100</f>
        <v>15.956072351421188</v>
      </c>
      <c r="C9" s="14" t="s">
        <v>1469</v>
      </c>
      <c r="D9" s="14" t="s">
        <v>1469</v>
      </c>
    </row>
    <row r="10" spans="1:4" x14ac:dyDescent="0.25">
      <c r="B10">
        <f>SUM(B2:B9)</f>
        <v>99.999999999999986</v>
      </c>
      <c r="C10">
        <f>SUM(C2:C9)</f>
        <v>103.7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D7D9-0F7B-4594-ABEB-56C72B591AB7}">
  <dimension ref="A1:F9"/>
  <sheetViews>
    <sheetView workbookViewId="0">
      <selection activeCell="C2" sqref="C2"/>
    </sheetView>
  </sheetViews>
  <sheetFormatPr defaultRowHeight="15" x14ac:dyDescent="0.25"/>
  <cols>
    <col min="1" max="1" width="14.28515625" customWidth="1"/>
    <col min="2" max="2" width="15.28515625" customWidth="1"/>
    <col min="3" max="3" width="19.85546875" customWidth="1"/>
    <col min="4" max="4" width="13.85546875" customWidth="1"/>
    <col min="5" max="5" width="10.28515625" customWidth="1"/>
    <col min="6" max="6" width="12.7109375" customWidth="1"/>
  </cols>
  <sheetData>
    <row r="1" spans="1:6" ht="45" x14ac:dyDescent="0.25">
      <c r="A1" s="10" t="s">
        <v>1485</v>
      </c>
      <c r="B1" s="10" t="s">
        <v>1486</v>
      </c>
      <c r="C1" s="10" t="s">
        <v>1487</v>
      </c>
      <c r="D1" s="10" t="s">
        <v>1488</v>
      </c>
      <c r="E1" s="10" t="s">
        <v>1489</v>
      </c>
      <c r="F1" s="10" t="s">
        <v>358</v>
      </c>
    </row>
    <row r="2" spans="1:6" x14ac:dyDescent="0.25">
      <c r="A2">
        <v>1999</v>
      </c>
      <c r="B2" s="42">
        <v>89.4</v>
      </c>
      <c r="C2" s="42">
        <v>6.6</v>
      </c>
      <c r="D2" s="42">
        <v>2.7</v>
      </c>
      <c r="E2" s="42">
        <v>1.3</v>
      </c>
      <c r="F2" s="42" t="s">
        <v>1469</v>
      </c>
    </row>
    <row r="3" spans="1:6" x14ac:dyDescent="0.25">
      <c r="A3">
        <v>2005</v>
      </c>
      <c r="B3" s="42">
        <v>89</v>
      </c>
      <c r="C3" s="42">
        <v>6.7</v>
      </c>
      <c r="D3" s="42">
        <v>3.1</v>
      </c>
      <c r="E3" s="42">
        <v>1.2</v>
      </c>
      <c r="F3" s="42" t="s">
        <v>1469</v>
      </c>
    </row>
    <row r="4" spans="1:6" x14ac:dyDescent="0.25">
      <c r="A4">
        <v>2007</v>
      </c>
      <c r="B4" s="42">
        <v>89</v>
      </c>
      <c r="C4" s="42">
        <v>6.7</v>
      </c>
      <c r="D4" s="42">
        <v>3.1</v>
      </c>
      <c r="E4" s="42">
        <v>1.2</v>
      </c>
      <c r="F4" s="42" t="s">
        <v>1469</v>
      </c>
    </row>
    <row r="5" spans="1:6" x14ac:dyDescent="0.25">
      <c r="A5">
        <v>2009</v>
      </c>
      <c r="B5" s="42">
        <v>87.5</v>
      </c>
      <c r="C5" s="42">
        <v>8.1</v>
      </c>
      <c r="D5" s="42">
        <v>2.8</v>
      </c>
      <c r="E5" s="42">
        <v>1.7</v>
      </c>
      <c r="F5" s="42" t="s">
        <v>1469</v>
      </c>
    </row>
    <row r="6" spans="1:6" x14ac:dyDescent="0.25">
      <c r="A6">
        <v>2011</v>
      </c>
      <c r="B6" s="42">
        <v>83.9</v>
      </c>
      <c r="C6" s="42">
        <v>9.5</v>
      </c>
      <c r="D6" s="42">
        <v>3.7</v>
      </c>
      <c r="E6" s="42">
        <v>2.9</v>
      </c>
      <c r="F6" s="42" t="s">
        <v>1469</v>
      </c>
    </row>
    <row r="7" spans="1:6" x14ac:dyDescent="0.25">
      <c r="A7">
        <v>2019</v>
      </c>
      <c r="B7" s="42">
        <v>77</v>
      </c>
      <c r="C7" s="42">
        <v>10.199999999999999</v>
      </c>
      <c r="D7" s="42">
        <v>3.9</v>
      </c>
      <c r="E7" s="42">
        <v>2.8</v>
      </c>
      <c r="F7" s="42" t="s">
        <v>1469</v>
      </c>
    </row>
    <row r="8" spans="1:6" x14ac:dyDescent="0.25">
      <c r="A8">
        <v>2021</v>
      </c>
      <c r="B8" s="42">
        <v>73.2</v>
      </c>
      <c r="C8" s="42">
        <v>10.9</v>
      </c>
      <c r="D8" s="42">
        <v>4.7</v>
      </c>
      <c r="E8" s="42">
        <v>5.3</v>
      </c>
      <c r="F8" s="42">
        <v>5.7</v>
      </c>
    </row>
    <row r="9" spans="1:6" x14ac:dyDescent="0.25">
      <c r="A9">
        <v>2023</v>
      </c>
      <c r="B9" s="20">
        <f>(SUM('SUM DATA'!BH2:BH140)/SUM('SUM DATA'!BB2:BB140))*100</f>
        <v>62.855297157622736</v>
      </c>
      <c r="C9" s="20">
        <f>(SUM('SUM DATA'!BF2:BF140)/SUM('SUM DATA'!BB2:BB140))*100</f>
        <v>10.788113695090439</v>
      </c>
      <c r="D9" s="20">
        <f>(SUM('SUM DATA'!BC2:BC140)/SUM('SUM DATA'!BB2:BB140))*100</f>
        <v>4.909560723514212</v>
      </c>
      <c r="E9" s="20">
        <f>((SUM('SUM DATA'!BD2:BD140)+SUM('SUM DATA'!BE2:BE140)+SUM('SUM DATA'!BG2:BG140)+SUM('SUM DATA'!BI2:BI140))/(SUM('SUM DATA'!BB2:BB140)))*100</f>
        <v>5.4909560723514206</v>
      </c>
      <c r="F9" s="20">
        <f>(SUM('SUM DATA'!BJ2:BJ140)/SUM('SUM DATA'!BB2:BB140))*100</f>
        <v>15.956072351421188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CB87C-AAAC-4F5E-BF94-42E659440564}">
  <dimension ref="A2:D32"/>
  <sheetViews>
    <sheetView topLeftCell="A28" workbookViewId="0">
      <selection activeCell="E11" sqref="E11"/>
    </sheetView>
  </sheetViews>
  <sheetFormatPr defaultRowHeight="15" x14ac:dyDescent="0.25"/>
  <cols>
    <col min="1" max="1" width="22" customWidth="1"/>
    <col min="2" max="2" width="19.7109375" customWidth="1"/>
    <col min="3" max="4" width="23" customWidth="1"/>
  </cols>
  <sheetData>
    <row r="2" spans="1:4" x14ac:dyDescent="0.25">
      <c r="A2" s="47" t="s">
        <v>1490</v>
      </c>
      <c r="B2" s="48"/>
      <c r="C2" s="48"/>
      <c r="D2" s="48"/>
    </row>
    <row r="3" spans="1:4" ht="30" x14ac:dyDescent="0.25">
      <c r="A3" s="17" t="s">
        <v>1474</v>
      </c>
      <c r="B3" s="17" t="s">
        <v>1491</v>
      </c>
      <c r="C3" s="17" t="s">
        <v>1492</v>
      </c>
      <c r="D3" s="17" t="s">
        <v>1493</v>
      </c>
    </row>
    <row r="4" spans="1:4" x14ac:dyDescent="0.25">
      <c r="A4" s="10" t="s">
        <v>1478</v>
      </c>
      <c r="B4" s="42">
        <f>SUM('SUM DATA'!S2:S140)</f>
        <v>41</v>
      </c>
      <c r="C4" s="13">
        <f>(B4/SUM(B4:B11))*100</f>
        <v>6.4062499999999991</v>
      </c>
      <c r="D4" s="13">
        <f>(B4/SUM('SUM DATA'!BB2:BB140))*100</f>
        <v>2.648578811369509</v>
      </c>
    </row>
    <row r="5" spans="1:4" ht="30" x14ac:dyDescent="0.25">
      <c r="A5" s="10" t="s">
        <v>1479</v>
      </c>
      <c r="B5" s="42">
        <f>SUM('SUM DATA'!T2:T140)</f>
        <v>8</v>
      </c>
      <c r="C5" s="13">
        <f>(B5/SUM(B4:B11))*100</f>
        <v>1.25</v>
      </c>
      <c r="D5" s="13">
        <f>(B5/SUM('SUM DATA'!BB2:BB140))*100</f>
        <v>0.516795865633075</v>
      </c>
    </row>
    <row r="6" spans="1:4" x14ac:dyDescent="0.25">
      <c r="A6" s="10" t="s">
        <v>1480</v>
      </c>
      <c r="B6" s="42">
        <f>SUM('SUM DATA'!U2:U140)</f>
        <v>18</v>
      </c>
      <c r="C6" s="13">
        <f>(B6/SUM(B4:B11))*100</f>
        <v>2.8125</v>
      </c>
      <c r="D6" s="13">
        <f>(B6/SUM('SUM DATA'!BB2:BB140))*100</f>
        <v>1.1627906976744187</v>
      </c>
    </row>
    <row r="7" spans="1:4" ht="45" x14ac:dyDescent="0.25">
      <c r="A7" s="10" t="s">
        <v>1481</v>
      </c>
      <c r="B7" s="42">
        <f>SUM('SUM DATA'!V2:V140)</f>
        <v>106</v>
      </c>
      <c r="C7" s="13">
        <f>(B7/SUM(B4:B11))*100</f>
        <v>16.5625</v>
      </c>
      <c r="D7" s="13">
        <f>(B7/SUM('SUM DATA'!BB2:BB140))*100</f>
        <v>6.8475452196382429</v>
      </c>
    </row>
    <row r="8" spans="1:4" ht="30" x14ac:dyDescent="0.25">
      <c r="A8" s="10" t="s">
        <v>1482</v>
      </c>
      <c r="B8" s="42">
        <f>SUM('SUM DATA'!W2:W140)</f>
        <v>1</v>
      </c>
      <c r="C8" s="13">
        <f>(B8/SUM(B4:B11))*100</f>
        <v>0.15625</v>
      </c>
      <c r="D8" s="13">
        <f>(B8/SUM('SUM DATA'!BB2:BB140))*100</f>
        <v>6.4599483204134375E-2</v>
      </c>
    </row>
    <row r="9" spans="1:4" x14ac:dyDescent="0.25">
      <c r="A9" s="10" t="s">
        <v>1483</v>
      </c>
      <c r="B9" s="42">
        <f>SUM('SUM DATA'!X2:X140)</f>
        <v>417</v>
      </c>
      <c r="C9" s="13">
        <f>(B9/SUM(B4:B11))*100</f>
        <v>65.15625</v>
      </c>
      <c r="D9" s="13">
        <f>(B9/SUM('SUM DATA'!BB2:BB140))*100</f>
        <v>26.937984496124027</v>
      </c>
    </row>
    <row r="10" spans="1:4" x14ac:dyDescent="0.25">
      <c r="A10" s="10" t="s">
        <v>1484</v>
      </c>
      <c r="B10" s="42">
        <f>SUM('SUM DATA'!Y2:Y140)</f>
        <v>24</v>
      </c>
      <c r="C10" s="13">
        <f>(B10/SUM(B4:B11))*100</f>
        <v>3.75</v>
      </c>
      <c r="D10" s="13">
        <f>(B10/SUM('SUM DATA'!BB2:BB140))*100</f>
        <v>1.5503875968992249</v>
      </c>
    </row>
    <row r="11" spans="1:4" x14ac:dyDescent="0.25">
      <c r="A11" s="10" t="s">
        <v>358</v>
      </c>
      <c r="B11" s="42">
        <f>SUM('SUM DATA'!Z2:Z140)</f>
        <v>25</v>
      </c>
      <c r="C11" s="13">
        <f>(B11/SUM(B4:B11))*100</f>
        <v>3.90625</v>
      </c>
      <c r="D11" s="13">
        <f>(B11/SUM('SUM DATA'!BB2:BB140))*100</f>
        <v>1.614987080103359</v>
      </c>
    </row>
    <row r="12" spans="1:4" x14ac:dyDescent="0.25">
      <c r="A12" s="10"/>
      <c r="B12">
        <f>SUM(B4:B11)</f>
        <v>640</v>
      </c>
      <c r="C12" s="5"/>
      <c r="D12" s="5"/>
    </row>
    <row r="13" spans="1:4" x14ac:dyDescent="0.25">
      <c r="A13" s="47" t="s">
        <v>1494</v>
      </c>
      <c r="B13" s="47"/>
      <c r="C13" s="47"/>
      <c r="D13" s="47"/>
    </row>
    <row r="14" spans="1:4" ht="30" x14ac:dyDescent="0.25">
      <c r="A14" s="17" t="s">
        <v>1474</v>
      </c>
      <c r="B14" s="17" t="s">
        <v>1495</v>
      </c>
      <c r="C14" s="17" t="s">
        <v>1496</v>
      </c>
      <c r="D14" s="17" t="s">
        <v>1493</v>
      </c>
    </row>
    <row r="15" spans="1:4" x14ac:dyDescent="0.25">
      <c r="A15" s="10" t="s">
        <v>1478</v>
      </c>
      <c r="B15" s="42">
        <f>SUM('SUM DATA'!AB2:AB140)</f>
        <v>35</v>
      </c>
      <c r="C15" s="13">
        <f>(B15/SUM(B15:B22))*100</f>
        <v>4.7297297297297298</v>
      </c>
      <c r="D15" s="13">
        <f>(B15/SUM('SUM DATA'!BB12:BB150))*100</f>
        <v>1.1804384485666104</v>
      </c>
    </row>
    <row r="16" spans="1:4" ht="30" x14ac:dyDescent="0.25">
      <c r="A16" s="10" t="s">
        <v>1479</v>
      </c>
      <c r="B16" s="42">
        <f>SUM('SUM DATA'!AC2:AC140)</f>
        <v>11</v>
      </c>
      <c r="C16" s="13">
        <f>(B16/SUM(B15:B22))*100</f>
        <v>1.4864864864864866</v>
      </c>
      <c r="D16" s="13">
        <f>(B16/SUM('SUM DATA'!BB2:BB140))*100</f>
        <v>0.710594315245478</v>
      </c>
    </row>
    <row r="17" spans="1:4" x14ac:dyDescent="0.25">
      <c r="A17" s="10" t="s">
        <v>1480</v>
      </c>
      <c r="B17" s="42">
        <f>SUM('SUM DATA'!AD2:AD140)</f>
        <v>18</v>
      </c>
      <c r="C17" s="13">
        <f>(B17/SUM(B15:B22))*100</f>
        <v>2.4324324324324325</v>
      </c>
      <c r="D17" s="13">
        <f>(B17/SUM('SUM DATA'!BB2:BB140))*100</f>
        <v>1.1627906976744187</v>
      </c>
    </row>
    <row r="18" spans="1:4" ht="45" x14ac:dyDescent="0.25">
      <c r="A18" s="10" t="s">
        <v>1481</v>
      </c>
      <c r="B18" s="42">
        <f>SUM('SUM DATA'!AE2:AE140)</f>
        <v>60</v>
      </c>
      <c r="C18" s="13">
        <f>(B18/SUM(B15:B22))*100</f>
        <v>8.1081081081081088</v>
      </c>
      <c r="D18" s="13">
        <f>(B18/SUM('SUM DATA'!BB2:BB140))*100</f>
        <v>3.8759689922480618</v>
      </c>
    </row>
    <row r="19" spans="1:4" ht="30" x14ac:dyDescent="0.25">
      <c r="A19" s="10" t="s">
        <v>1482</v>
      </c>
      <c r="B19" s="42">
        <f>SUM('SUM DATA'!AF2:AF140)</f>
        <v>0</v>
      </c>
      <c r="C19" s="13">
        <f>(B19/SUM(B15:B22))*100</f>
        <v>0</v>
      </c>
      <c r="D19" s="13">
        <f>(B19/SUM('SUM DATA'!BB2:BB140))*100</f>
        <v>0</v>
      </c>
    </row>
    <row r="20" spans="1:4" x14ac:dyDescent="0.25">
      <c r="A20" s="10" t="s">
        <v>1483</v>
      </c>
      <c r="B20" s="42">
        <f>SUM('SUM DATA'!AG2:AG140)</f>
        <v>555</v>
      </c>
      <c r="C20" s="13">
        <f>(B20/SUM(B15:B22))*100</f>
        <v>75</v>
      </c>
      <c r="D20" s="13">
        <f>(B20/SUM('SUM DATA'!BB2:BB140))*100</f>
        <v>35.852713178294579</v>
      </c>
    </row>
    <row r="21" spans="1:4" x14ac:dyDescent="0.25">
      <c r="A21" s="10" t="s">
        <v>1484</v>
      </c>
      <c r="B21" s="42">
        <f>SUM('SUM DATA'!AH2:AH140)</f>
        <v>5</v>
      </c>
      <c r="C21" s="13">
        <f>(B21/SUM(B15:B22))*100</f>
        <v>0.67567567567567566</v>
      </c>
      <c r="D21" s="13">
        <f>(B21/SUM('SUM DATA'!BB2:BB140))*100</f>
        <v>0.32299741602067183</v>
      </c>
    </row>
    <row r="22" spans="1:4" x14ac:dyDescent="0.25">
      <c r="A22" s="10" t="s">
        <v>358</v>
      </c>
      <c r="B22" s="42">
        <f>SUM('SUM DATA'!AI2:AI140)</f>
        <v>56</v>
      </c>
      <c r="C22" s="13">
        <f>(B22/SUM(B15:B22))*100</f>
        <v>7.5675675675675684</v>
      </c>
      <c r="D22" s="13">
        <f>(B22/SUM('SUM DATA'!BB2:BB140))*100</f>
        <v>3.6175710594315245</v>
      </c>
    </row>
    <row r="23" spans="1:4" x14ac:dyDescent="0.25">
      <c r="A23" s="10"/>
      <c r="B23">
        <f>SUM(B15:B22)</f>
        <v>740</v>
      </c>
      <c r="C23" s="5"/>
      <c r="D23" s="5"/>
    </row>
    <row r="24" spans="1:4" x14ac:dyDescent="0.25">
      <c r="B24" t="s">
        <v>1497</v>
      </c>
      <c r="C24" t="s">
        <v>1498</v>
      </c>
    </row>
    <row r="25" spans="1:4" x14ac:dyDescent="0.25">
      <c r="A25" s="15" t="s">
        <v>1478</v>
      </c>
      <c r="B25" s="8">
        <f t="shared" ref="B25:B32" si="0">C4</f>
        <v>6.4062499999999991</v>
      </c>
      <c r="C25" s="8">
        <f>C15</f>
        <v>4.7297297297297298</v>
      </c>
    </row>
    <row r="26" spans="1:4" ht="30" x14ac:dyDescent="0.25">
      <c r="A26" s="10" t="s">
        <v>1479</v>
      </c>
      <c r="B26" s="8">
        <f t="shared" si="0"/>
        <v>1.25</v>
      </c>
      <c r="C26" s="8">
        <f t="shared" ref="C26:C32" si="1">C16</f>
        <v>1.4864864864864866</v>
      </c>
    </row>
    <row r="27" spans="1:4" x14ac:dyDescent="0.25">
      <c r="A27" s="15" t="s">
        <v>1480</v>
      </c>
      <c r="B27" s="8">
        <f t="shared" si="0"/>
        <v>2.8125</v>
      </c>
      <c r="C27" s="8">
        <f t="shared" si="1"/>
        <v>2.4324324324324325</v>
      </c>
    </row>
    <row r="28" spans="1:4" ht="45" x14ac:dyDescent="0.25">
      <c r="A28" s="10" t="s">
        <v>1481</v>
      </c>
      <c r="B28" s="8">
        <f t="shared" si="0"/>
        <v>16.5625</v>
      </c>
      <c r="C28" s="8">
        <f t="shared" si="1"/>
        <v>8.1081081081081088</v>
      </c>
    </row>
    <row r="29" spans="1:4" ht="30" x14ac:dyDescent="0.25">
      <c r="A29" s="15" t="s">
        <v>1482</v>
      </c>
      <c r="B29" s="8">
        <f t="shared" si="0"/>
        <v>0.15625</v>
      </c>
      <c r="C29" s="8">
        <f t="shared" si="1"/>
        <v>0</v>
      </c>
    </row>
    <row r="30" spans="1:4" x14ac:dyDescent="0.25">
      <c r="A30" s="10" t="s">
        <v>1483</v>
      </c>
      <c r="B30" s="8">
        <f t="shared" si="0"/>
        <v>65.15625</v>
      </c>
      <c r="C30" s="8">
        <f t="shared" si="1"/>
        <v>75</v>
      </c>
    </row>
    <row r="31" spans="1:4" x14ac:dyDescent="0.25">
      <c r="A31" s="15" t="s">
        <v>1484</v>
      </c>
      <c r="B31" s="8">
        <f t="shared" si="0"/>
        <v>3.75</v>
      </c>
      <c r="C31" s="8">
        <f t="shared" si="1"/>
        <v>0.67567567567567566</v>
      </c>
    </row>
    <row r="32" spans="1:4" x14ac:dyDescent="0.25">
      <c r="A32" s="16" t="s">
        <v>358</v>
      </c>
      <c r="B32" s="8">
        <f t="shared" si="0"/>
        <v>3.90625</v>
      </c>
      <c r="C32" s="8">
        <f t="shared" si="1"/>
        <v>7.5675675675675684</v>
      </c>
    </row>
  </sheetData>
  <mergeCells count="2">
    <mergeCell ref="A2:D2"/>
    <mergeCell ref="A13:D13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1EA8B-9D1A-4CD1-A9FE-A41F52709D3C}">
  <dimension ref="A1:K19"/>
  <sheetViews>
    <sheetView topLeftCell="A13" workbookViewId="0">
      <selection activeCell="L23" sqref="L23"/>
    </sheetView>
  </sheetViews>
  <sheetFormatPr defaultRowHeight="15" x14ac:dyDescent="0.25"/>
  <cols>
    <col min="1" max="1" width="7" customWidth="1"/>
    <col min="2" max="2" width="8.7109375" customWidth="1"/>
    <col min="3" max="3" width="10.140625" customWidth="1"/>
    <col min="4" max="4" width="11.85546875" customWidth="1"/>
    <col min="5" max="5" width="6" customWidth="1"/>
    <col min="6" max="6" width="14.42578125" customWidth="1"/>
    <col min="7" max="7" width="14.140625" customWidth="1"/>
    <col min="8" max="8" width="10.42578125" customWidth="1"/>
    <col min="9" max="9" width="8" customWidth="1"/>
    <col min="10" max="10" width="9.42578125" customWidth="1"/>
    <col min="11" max="11" width="7" customWidth="1"/>
  </cols>
  <sheetData>
    <row r="1" spans="1:11" x14ac:dyDescent="0.25">
      <c r="A1" s="47" t="s">
        <v>1499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60" x14ac:dyDescent="0.25">
      <c r="A2" s="10" t="s">
        <v>1500</v>
      </c>
      <c r="B2" s="10" t="s">
        <v>1501</v>
      </c>
      <c r="C2" s="10" t="s">
        <v>1502</v>
      </c>
      <c r="D2" s="10" t="s">
        <v>1479</v>
      </c>
      <c r="E2" s="10" t="s">
        <v>1480</v>
      </c>
      <c r="F2" s="10" t="s">
        <v>1481</v>
      </c>
      <c r="G2" s="10" t="s">
        <v>1482</v>
      </c>
      <c r="H2" s="10" t="s">
        <v>1483</v>
      </c>
      <c r="I2" s="10" t="s">
        <v>1484</v>
      </c>
      <c r="J2" s="10" t="s">
        <v>358</v>
      </c>
      <c r="K2" s="10" t="s">
        <v>1489</v>
      </c>
    </row>
    <row r="3" spans="1:11" x14ac:dyDescent="0.25">
      <c r="A3" s="11">
        <v>2023</v>
      </c>
      <c r="B3" s="10" t="s">
        <v>1467</v>
      </c>
      <c r="C3" s="18">
        <f>('SUM DATA'!AB142/139)*100</f>
        <v>18.705035971223023</v>
      </c>
      <c r="D3" s="18">
        <f>('SUM DATA'!AC142/139)*100</f>
        <v>3.5971223021582732</v>
      </c>
      <c r="E3" s="18">
        <f>('SUM DATA'!AD142/139)*100</f>
        <v>10.071942446043165</v>
      </c>
      <c r="F3" s="18">
        <f>('SUM DATA'!AE142/139)*100</f>
        <v>27.338129496402878</v>
      </c>
      <c r="G3" s="18">
        <f>('SUM DATA'!AF142/139)*100</f>
        <v>0</v>
      </c>
      <c r="H3" s="18">
        <f>('SUM DATA'!AG142/139)*100</f>
        <v>91.366906474820141</v>
      </c>
      <c r="I3" s="18">
        <f>('SUM DATA'!AH142/139)*100</f>
        <v>3.5971223021582732</v>
      </c>
      <c r="J3" s="18">
        <f>('SUM DATA'!AI142/139)*100</f>
        <v>18.705035971223023</v>
      </c>
      <c r="K3" s="19">
        <f>E3+D3+G3+I3</f>
        <v>17.266187050359711</v>
      </c>
    </row>
    <row r="4" spans="1:11" x14ac:dyDescent="0.25">
      <c r="A4" s="11"/>
      <c r="B4" s="10" t="s">
        <v>1466</v>
      </c>
      <c r="C4" s="18">
        <f>('SUM DATA'!S142/139)*100</f>
        <v>23.021582733812952</v>
      </c>
      <c r="D4" s="18">
        <f>('SUM DATA'!T142/139)*100</f>
        <v>3.5971223021582732</v>
      </c>
      <c r="E4" s="18">
        <f>('SUM DATA'!U142/139)*100</f>
        <v>10.071942446043165</v>
      </c>
      <c r="F4" s="18">
        <f>('SUM DATA'!V142/139)*100</f>
        <v>35.97122302158273</v>
      </c>
      <c r="G4" s="18">
        <f>('SUM DATA'!W142/139)*100</f>
        <v>0.71942446043165476</v>
      </c>
      <c r="H4" s="18">
        <f>('SUM DATA'!X142/139)*100</f>
        <v>81.294964028776988</v>
      </c>
      <c r="I4" s="18">
        <f>('SUM DATA'!Y142/139)*100</f>
        <v>7.9136690647482011</v>
      </c>
      <c r="J4" s="18">
        <f>('SUM DATA'!Z142/139)*100</f>
        <v>10.071942446043165</v>
      </c>
      <c r="K4" s="19">
        <f>E4+D4+G4+I4</f>
        <v>22.302158273381295</v>
      </c>
    </row>
    <row r="5" spans="1:11" x14ac:dyDescent="0.25">
      <c r="A5" s="11">
        <v>2021</v>
      </c>
      <c r="B5" s="10" t="s">
        <v>1467</v>
      </c>
      <c r="C5" s="18">
        <v>12</v>
      </c>
      <c r="D5" s="18">
        <v>2</v>
      </c>
      <c r="E5" s="18">
        <v>11</v>
      </c>
      <c r="F5" s="18">
        <v>26</v>
      </c>
      <c r="G5" s="18">
        <v>1</v>
      </c>
      <c r="H5" s="18">
        <v>93</v>
      </c>
      <c r="I5" s="18">
        <v>5</v>
      </c>
      <c r="J5" s="18">
        <v>11</v>
      </c>
      <c r="K5" s="19">
        <v>19</v>
      </c>
    </row>
    <row r="6" spans="1:11" x14ac:dyDescent="0.25">
      <c r="A6" s="11"/>
      <c r="B6" s="10" t="s">
        <v>1466</v>
      </c>
      <c r="C6" s="18">
        <v>18</v>
      </c>
      <c r="D6" s="18">
        <v>7</v>
      </c>
      <c r="E6" s="18">
        <v>5</v>
      </c>
      <c r="F6" s="18">
        <v>34</v>
      </c>
      <c r="G6" s="18">
        <v>1</v>
      </c>
      <c r="H6" s="18">
        <v>83</v>
      </c>
      <c r="I6" s="18">
        <v>8</v>
      </c>
      <c r="J6" s="18">
        <v>8</v>
      </c>
      <c r="K6" s="19">
        <v>21</v>
      </c>
    </row>
    <row r="7" spans="1:11" x14ac:dyDescent="0.25">
      <c r="A7" s="11">
        <v>2019</v>
      </c>
      <c r="B7" s="10" t="s">
        <v>1467</v>
      </c>
      <c r="C7" s="18">
        <v>14</v>
      </c>
      <c r="D7" s="18">
        <v>0</v>
      </c>
      <c r="E7" s="18">
        <v>11</v>
      </c>
      <c r="F7" s="18">
        <v>30</v>
      </c>
      <c r="G7" s="18">
        <v>0</v>
      </c>
      <c r="H7" s="18">
        <v>96</v>
      </c>
      <c r="I7" s="18">
        <v>4</v>
      </c>
      <c r="J7" s="18" t="s">
        <v>1469</v>
      </c>
      <c r="K7" s="19">
        <v>15</v>
      </c>
    </row>
    <row r="8" spans="1:11" x14ac:dyDescent="0.25">
      <c r="A8" s="11"/>
      <c r="B8" s="10" t="s">
        <v>1466</v>
      </c>
      <c r="C8" s="18">
        <v>17</v>
      </c>
      <c r="D8" s="18">
        <v>2</v>
      </c>
      <c r="E8" s="18">
        <v>4</v>
      </c>
      <c r="F8" s="18">
        <v>33</v>
      </c>
      <c r="G8" s="18">
        <v>1</v>
      </c>
      <c r="H8" s="18">
        <v>85</v>
      </c>
      <c r="I8" s="18">
        <v>5</v>
      </c>
      <c r="J8" s="18" t="s">
        <v>1469</v>
      </c>
      <c r="K8" s="19">
        <v>12</v>
      </c>
    </row>
    <row r="9" spans="1:11" x14ac:dyDescent="0.25">
      <c r="A9" s="11">
        <v>2011</v>
      </c>
      <c r="B9" s="10" t="s">
        <v>1467</v>
      </c>
      <c r="C9" s="18">
        <v>10</v>
      </c>
      <c r="D9" s="18" t="s">
        <v>1503</v>
      </c>
      <c r="E9" s="18" t="s">
        <v>1503</v>
      </c>
      <c r="F9" s="18">
        <v>23</v>
      </c>
      <c r="G9" s="18" t="s">
        <v>1503</v>
      </c>
      <c r="H9" s="18">
        <v>92</v>
      </c>
      <c r="I9" s="18" t="s">
        <v>1503</v>
      </c>
      <c r="J9" s="18" t="s">
        <v>1503</v>
      </c>
      <c r="K9" s="18">
        <v>10</v>
      </c>
    </row>
    <row r="10" spans="1:11" x14ac:dyDescent="0.25">
      <c r="A10" s="11"/>
      <c r="B10" s="10" t="s">
        <v>1466</v>
      </c>
      <c r="C10" s="18">
        <v>12</v>
      </c>
      <c r="D10" s="18" t="s">
        <v>1503</v>
      </c>
      <c r="E10" s="18" t="s">
        <v>1503</v>
      </c>
      <c r="F10" s="18">
        <v>27</v>
      </c>
      <c r="G10" s="18" t="s">
        <v>1503</v>
      </c>
      <c r="H10" s="18">
        <v>82</v>
      </c>
      <c r="I10" s="18" t="s">
        <v>1503</v>
      </c>
      <c r="J10" s="18" t="s">
        <v>1503</v>
      </c>
      <c r="K10" s="18">
        <v>5</v>
      </c>
    </row>
    <row r="11" spans="1:11" x14ac:dyDescent="0.25">
      <c r="A11" s="11">
        <v>2009</v>
      </c>
      <c r="B11" s="10" t="s">
        <v>1467</v>
      </c>
      <c r="C11" s="18">
        <v>10</v>
      </c>
      <c r="D11" s="18" t="s">
        <v>1503</v>
      </c>
      <c r="E11" s="18" t="s">
        <v>1503</v>
      </c>
      <c r="F11" s="18">
        <v>22</v>
      </c>
      <c r="G11" s="18" t="s">
        <v>1503</v>
      </c>
      <c r="H11" s="18">
        <v>93</v>
      </c>
      <c r="I11" s="18" t="s">
        <v>1503</v>
      </c>
      <c r="J11" s="18" t="s">
        <v>1503</v>
      </c>
      <c r="K11" s="18">
        <v>6</v>
      </c>
    </row>
    <row r="12" spans="1:11" x14ac:dyDescent="0.25">
      <c r="A12" s="11"/>
      <c r="B12" s="10" t="s">
        <v>1466</v>
      </c>
      <c r="C12" s="18">
        <v>10</v>
      </c>
      <c r="D12" s="18" t="s">
        <v>1503</v>
      </c>
      <c r="E12" s="18" t="s">
        <v>1503</v>
      </c>
      <c r="F12" s="18">
        <v>25</v>
      </c>
      <c r="G12" s="18" t="s">
        <v>1503</v>
      </c>
      <c r="H12" s="18">
        <v>81</v>
      </c>
      <c r="I12" s="18" t="s">
        <v>1503</v>
      </c>
      <c r="J12" s="18" t="s">
        <v>1503</v>
      </c>
      <c r="K12" s="18">
        <v>5</v>
      </c>
    </row>
    <row r="14" spans="1:11" x14ac:dyDescent="0.25">
      <c r="B14" t="s">
        <v>1504</v>
      </c>
      <c r="C14" s="9" t="s">
        <v>1505</v>
      </c>
      <c r="D14" t="s">
        <v>1506</v>
      </c>
      <c r="E14" s="9" t="s">
        <v>1507</v>
      </c>
      <c r="F14" t="s">
        <v>1508</v>
      </c>
      <c r="G14" s="9" t="s">
        <v>1509</v>
      </c>
      <c r="H14" s="9" t="s">
        <v>1510</v>
      </c>
      <c r="I14" s="9" t="s">
        <v>1511</v>
      </c>
    </row>
    <row r="15" spans="1:11" x14ac:dyDescent="0.25">
      <c r="A15">
        <v>2009</v>
      </c>
      <c r="B15">
        <v>93</v>
      </c>
      <c r="C15">
        <v>22</v>
      </c>
      <c r="D15" s="9">
        <v>10</v>
      </c>
      <c r="E15" s="9">
        <v>6</v>
      </c>
      <c r="F15" s="9">
        <v>81</v>
      </c>
      <c r="G15">
        <v>25</v>
      </c>
      <c r="H15">
        <v>10</v>
      </c>
      <c r="I15">
        <v>5</v>
      </c>
    </row>
    <row r="16" spans="1:11" x14ac:dyDescent="0.25">
      <c r="A16">
        <v>2011</v>
      </c>
      <c r="B16">
        <v>92</v>
      </c>
      <c r="C16">
        <v>23</v>
      </c>
      <c r="D16" s="9">
        <v>10</v>
      </c>
      <c r="E16" s="9">
        <v>10</v>
      </c>
      <c r="F16" s="9">
        <v>82</v>
      </c>
      <c r="G16">
        <v>27</v>
      </c>
      <c r="H16">
        <v>12</v>
      </c>
      <c r="I16">
        <v>5</v>
      </c>
    </row>
    <row r="17" spans="1:9" x14ac:dyDescent="0.25">
      <c r="A17">
        <v>2019</v>
      </c>
      <c r="B17">
        <v>96</v>
      </c>
      <c r="C17">
        <v>30</v>
      </c>
      <c r="D17" s="9">
        <v>14</v>
      </c>
      <c r="E17" s="9">
        <v>21</v>
      </c>
      <c r="F17" s="9">
        <v>85</v>
      </c>
      <c r="G17">
        <v>33</v>
      </c>
      <c r="H17">
        <v>17</v>
      </c>
      <c r="I17">
        <v>15</v>
      </c>
    </row>
    <row r="18" spans="1:9" x14ac:dyDescent="0.25">
      <c r="A18">
        <v>2021</v>
      </c>
      <c r="B18">
        <v>93</v>
      </c>
      <c r="C18">
        <v>26</v>
      </c>
      <c r="D18" s="9">
        <v>12</v>
      </c>
      <c r="E18" s="9">
        <v>19</v>
      </c>
      <c r="F18" s="9">
        <v>83</v>
      </c>
      <c r="G18">
        <v>34</v>
      </c>
      <c r="H18">
        <v>18</v>
      </c>
      <c r="I18">
        <v>21</v>
      </c>
    </row>
    <row r="19" spans="1:9" x14ac:dyDescent="0.25">
      <c r="A19">
        <v>2023</v>
      </c>
      <c r="B19" s="6">
        <f>H3</f>
        <v>91.366906474820141</v>
      </c>
      <c r="C19" s="6">
        <f>F3</f>
        <v>27.338129496402878</v>
      </c>
      <c r="D19" s="6">
        <f>C3</f>
        <v>18.705035971223023</v>
      </c>
      <c r="E19" s="6">
        <f>K3</f>
        <v>17.266187050359711</v>
      </c>
      <c r="F19" s="6">
        <f>H4</f>
        <v>81.294964028776988</v>
      </c>
      <c r="G19" s="6">
        <f>F4</f>
        <v>35.97122302158273</v>
      </c>
      <c r="H19" s="6">
        <f>C4</f>
        <v>23.021582733812952</v>
      </c>
      <c r="I19" s="6">
        <f>K4</f>
        <v>22.302158273381295</v>
      </c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26B8D-8FE9-417B-B8E5-0D7E828809B0}">
  <dimension ref="A1:AM142"/>
  <sheetViews>
    <sheetView topLeftCell="G1" workbookViewId="0">
      <selection activeCell="J1" sqref="J1:J1048576"/>
    </sheetView>
  </sheetViews>
  <sheetFormatPr defaultRowHeight="15" x14ac:dyDescent="0.25"/>
  <cols>
    <col min="1" max="6" width="0" style="1" hidden="1" customWidth="1"/>
    <col min="7" max="7" width="50.7109375" style="1" customWidth="1"/>
    <col min="8" max="8" width="45.28515625" style="1" customWidth="1"/>
    <col min="9" max="9" width="32" style="1" customWidth="1"/>
    <col min="10" max="10" width="29.28515625" style="1" customWidth="1"/>
    <col min="11" max="11" width="9.140625" style="1" customWidth="1"/>
    <col min="12" max="23" width="9.140625" style="1"/>
    <col min="24" max="26" width="0" style="1" hidden="1" customWidth="1"/>
    <col min="27" max="16384" width="9.140625" style="1"/>
  </cols>
  <sheetData>
    <row r="1" spans="1:39" s="7" customFormat="1" x14ac:dyDescent="0.25">
      <c r="A1" s="21" t="s">
        <v>348</v>
      </c>
      <c r="B1" s="21" t="s">
        <v>349</v>
      </c>
      <c r="C1" s="21" t="s">
        <v>350</v>
      </c>
      <c r="D1" s="21" t="s">
        <v>351</v>
      </c>
      <c r="E1" s="21" t="s">
        <v>352</v>
      </c>
      <c r="F1" s="21" t="s">
        <v>353</v>
      </c>
      <c r="G1" s="21" t="s">
        <v>0</v>
      </c>
      <c r="H1" s="21" t="s">
        <v>355</v>
      </c>
      <c r="I1" s="21" t="s">
        <v>356</v>
      </c>
      <c r="J1" s="21" t="s">
        <v>357</v>
      </c>
      <c r="K1" s="21" t="s">
        <v>1</v>
      </c>
      <c r="L1" s="21" t="s">
        <v>6</v>
      </c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x14ac:dyDescent="0.25">
      <c r="A2" s="29">
        <v>125</v>
      </c>
      <c r="B2" s="30" t="s">
        <v>1064</v>
      </c>
      <c r="C2" s="30" t="s">
        <v>1065</v>
      </c>
      <c r="D2" s="31" t="s">
        <v>375</v>
      </c>
      <c r="E2" s="31"/>
      <c r="F2" s="31" t="s">
        <v>376</v>
      </c>
      <c r="G2" s="31" t="s">
        <v>1066</v>
      </c>
      <c r="H2" s="31" t="s">
        <v>1068</v>
      </c>
      <c r="I2" s="41" t="s">
        <v>1069</v>
      </c>
      <c r="J2" s="31" t="s">
        <v>1070</v>
      </c>
      <c r="K2" s="31" t="s">
        <v>1071</v>
      </c>
      <c r="L2" s="32">
        <v>3</v>
      </c>
      <c r="M2" s="31"/>
      <c r="N2" s="31"/>
      <c r="O2" s="31"/>
      <c r="P2" s="31"/>
      <c r="Q2" s="31"/>
      <c r="R2" s="31"/>
      <c r="S2" s="31"/>
      <c r="T2" s="31"/>
      <c r="U2" s="31"/>
      <c r="V2" s="31"/>
      <c r="X2" s="31"/>
      <c r="Y2" s="31"/>
      <c r="Z2" s="33"/>
      <c r="AA2" s="31"/>
      <c r="AB2" s="31"/>
      <c r="AC2" s="31"/>
      <c r="AD2" s="31"/>
    </row>
    <row r="3" spans="1:39" x14ac:dyDescent="0.25">
      <c r="A3" s="29">
        <v>101</v>
      </c>
      <c r="B3" s="30" t="s">
        <v>701</v>
      </c>
      <c r="C3" s="30" t="s">
        <v>702</v>
      </c>
      <c r="D3" s="31" t="s">
        <v>375</v>
      </c>
      <c r="E3" s="31"/>
      <c r="F3" s="31" t="s">
        <v>376</v>
      </c>
      <c r="G3" s="31" t="s">
        <v>703</v>
      </c>
      <c r="H3" s="31" t="s">
        <v>704</v>
      </c>
      <c r="I3" s="41" t="s">
        <v>705</v>
      </c>
      <c r="J3" s="31" t="s">
        <v>706</v>
      </c>
      <c r="K3" s="31" t="s">
        <v>707</v>
      </c>
      <c r="L3" s="32">
        <v>25</v>
      </c>
      <c r="M3" s="31"/>
      <c r="N3" s="31"/>
      <c r="O3" s="31"/>
      <c r="P3" s="31"/>
      <c r="Q3" s="31"/>
      <c r="R3" s="31"/>
      <c r="S3" s="31"/>
      <c r="T3" s="31"/>
      <c r="U3" s="31"/>
      <c r="V3" s="31"/>
      <c r="X3" s="31"/>
      <c r="Y3" s="31"/>
      <c r="Z3" s="33"/>
      <c r="AA3" s="31"/>
      <c r="AB3" s="31"/>
      <c r="AC3" s="31"/>
      <c r="AD3" s="31"/>
    </row>
    <row r="4" spans="1:39" x14ac:dyDescent="0.25">
      <c r="A4" s="29">
        <v>33</v>
      </c>
      <c r="B4" s="30" t="s">
        <v>486</v>
      </c>
      <c r="C4" s="30" t="s">
        <v>487</v>
      </c>
      <c r="D4" s="31" t="s">
        <v>375</v>
      </c>
      <c r="E4" s="31"/>
      <c r="F4" s="31" t="s">
        <v>376</v>
      </c>
      <c r="G4" s="31" t="s">
        <v>488</v>
      </c>
      <c r="H4" s="31" t="s">
        <v>490</v>
      </c>
      <c r="I4" s="41" t="s">
        <v>491</v>
      </c>
      <c r="J4" s="31" t="s">
        <v>492</v>
      </c>
      <c r="K4" s="31" t="s">
        <v>85</v>
      </c>
      <c r="L4" s="32">
        <v>2</v>
      </c>
      <c r="M4" s="31"/>
      <c r="N4" s="31"/>
      <c r="O4" s="31"/>
      <c r="P4" s="31"/>
      <c r="Q4" s="31"/>
      <c r="R4" s="31"/>
      <c r="S4" s="31"/>
      <c r="T4" s="31"/>
      <c r="U4" s="31"/>
      <c r="V4" s="31"/>
      <c r="X4" s="31"/>
      <c r="Y4" s="31"/>
      <c r="Z4" s="33"/>
      <c r="AA4" s="31"/>
      <c r="AB4" s="31"/>
      <c r="AC4" s="31"/>
      <c r="AD4" s="31"/>
    </row>
    <row r="5" spans="1:39" x14ac:dyDescent="0.25">
      <c r="A5" s="29">
        <v>129</v>
      </c>
      <c r="B5" s="30" t="s">
        <v>1296</v>
      </c>
      <c r="C5" s="30" t="s">
        <v>1297</v>
      </c>
      <c r="D5" s="31" t="s">
        <v>375</v>
      </c>
      <c r="E5" s="31"/>
      <c r="F5" s="31" t="s">
        <v>376</v>
      </c>
      <c r="G5" s="31" t="s">
        <v>1298</v>
      </c>
      <c r="H5" s="31" t="s">
        <v>1300</v>
      </c>
      <c r="I5" s="41" t="s">
        <v>1301</v>
      </c>
      <c r="J5" s="31" t="s">
        <v>1302</v>
      </c>
      <c r="K5" s="31" t="s">
        <v>1303</v>
      </c>
      <c r="L5" s="32">
        <v>2</v>
      </c>
      <c r="M5" s="31"/>
      <c r="N5" s="31"/>
      <c r="O5" s="31"/>
      <c r="P5" s="31"/>
      <c r="Q5" s="31"/>
      <c r="R5" s="31"/>
      <c r="S5" s="31"/>
      <c r="T5" s="31"/>
      <c r="U5" s="31"/>
      <c r="V5" s="31"/>
      <c r="X5" s="31"/>
      <c r="Y5" s="31"/>
      <c r="Z5" s="33"/>
      <c r="AA5" s="31"/>
      <c r="AB5" s="31"/>
      <c r="AC5" s="31"/>
      <c r="AD5" s="31"/>
    </row>
    <row r="6" spans="1:39" x14ac:dyDescent="0.25">
      <c r="A6" s="29">
        <v>31</v>
      </c>
      <c r="B6" s="30" t="s">
        <v>392</v>
      </c>
      <c r="C6" s="30" t="s">
        <v>393</v>
      </c>
      <c r="D6" s="31" t="s">
        <v>375</v>
      </c>
      <c r="E6" s="31"/>
      <c r="F6" s="31" t="s">
        <v>376</v>
      </c>
      <c r="G6" s="31" t="s">
        <v>394</v>
      </c>
      <c r="H6" s="31" t="s">
        <v>396</v>
      </c>
      <c r="I6" s="41" t="s">
        <v>397</v>
      </c>
      <c r="J6" s="31" t="s">
        <v>398</v>
      </c>
      <c r="K6" s="31" t="s">
        <v>399</v>
      </c>
      <c r="L6" s="32">
        <v>5</v>
      </c>
      <c r="M6" s="31"/>
      <c r="N6" s="31"/>
      <c r="O6" s="31"/>
      <c r="P6" s="31"/>
      <c r="Q6" s="31"/>
      <c r="R6" s="31"/>
      <c r="S6" s="31"/>
      <c r="T6" s="31"/>
      <c r="U6" s="31"/>
      <c r="V6" s="31"/>
      <c r="X6" s="31"/>
      <c r="Y6" s="31"/>
      <c r="Z6" s="33"/>
      <c r="AA6" s="31"/>
      <c r="AB6" s="31"/>
      <c r="AC6" s="31"/>
      <c r="AD6" s="31"/>
    </row>
    <row r="7" spans="1:39" x14ac:dyDescent="0.25">
      <c r="A7" s="29">
        <v>109</v>
      </c>
      <c r="B7" s="30" t="s">
        <v>984</v>
      </c>
      <c r="C7" s="30" t="s">
        <v>985</v>
      </c>
      <c r="D7" s="31" t="s">
        <v>375</v>
      </c>
      <c r="E7" s="31"/>
      <c r="F7" s="31" t="s">
        <v>376</v>
      </c>
      <c r="G7" s="31" t="s">
        <v>986</v>
      </c>
      <c r="H7" s="31" t="s">
        <v>745</v>
      </c>
      <c r="I7" s="41" t="s">
        <v>730</v>
      </c>
      <c r="J7" s="32" t="s">
        <v>746</v>
      </c>
      <c r="K7" s="31" t="s">
        <v>135</v>
      </c>
      <c r="L7" s="32">
        <v>1</v>
      </c>
      <c r="M7" s="31"/>
      <c r="N7" s="31"/>
      <c r="O7" s="31"/>
      <c r="P7" s="31"/>
      <c r="Q7" s="31"/>
      <c r="R7" s="31"/>
      <c r="S7" s="31"/>
      <c r="T7" s="31"/>
      <c r="U7" s="31"/>
      <c r="V7" s="31"/>
      <c r="X7" s="31"/>
      <c r="Y7" s="31"/>
      <c r="Z7" s="33"/>
      <c r="AA7" s="31"/>
      <c r="AB7" s="31"/>
      <c r="AC7" s="31"/>
      <c r="AD7" s="31"/>
    </row>
    <row r="8" spans="1:39" x14ac:dyDescent="0.25">
      <c r="A8" s="29">
        <v>124</v>
      </c>
      <c r="B8" s="30" t="s">
        <v>1219</v>
      </c>
      <c r="C8" s="30" t="s">
        <v>1220</v>
      </c>
      <c r="D8" s="31" t="s">
        <v>375</v>
      </c>
      <c r="E8" s="31"/>
      <c r="F8" s="31" t="s">
        <v>376</v>
      </c>
      <c r="G8" s="31" t="s">
        <v>1221</v>
      </c>
      <c r="H8" s="31" t="s">
        <v>1223</v>
      </c>
      <c r="I8" s="41" t="s">
        <v>1224</v>
      </c>
      <c r="J8" s="31" t="s">
        <v>1225</v>
      </c>
      <c r="K8" s="31" t="s">
        <v>1226</v>
      </c>
      <c r="L8" s="32">
        <v>3</v>
      </c>
      <c r="M8" s="31"/>
      <c r="N8" s="31"/>
      <c r="O8" s="31"/>
      <c r="P8" s="31"/>
      <c r="Q8" s="31"/>
      <c r="R8" s="31"/>
      <c r="S8" s="31"/>
      <c r="T8" s="31"/>
      <c r="U8" s="31"/>
      <c r="V8" s="31"/>
      <c r="X8" s="31"/>
      <c r="Y8" s="31"/>
      <c r="Z8" s="33"/>
      <c r="AA8" s="31"/>
      <c r="AB8" s="31"/>
      <c r="AC8" s="31"/>
      <c r="AD8" s="31"/>
    </row>
    <row r="9" spans="1:39" x14ac:dyDescent="0.25">
      <c r="A9" s="29">
        <v>127</v>
      </c>
      <c r="B9" s="30" t="s">
        <v>1000</v>
      </c>
      <c r="C9" s="30" t="s">
        <v>1001</v>
      </c>
      <c r="D9" s="31" t="s">
        <v>375</v>
      </c>
      <c r="E9" s="31"/>
      <c r="F9" s="31" t="s">
        <v>376</v>
      </c>
      <c r="G9" s="31" t="s">
        <v>1002</v>
      </c>
      <c r="H9" s="31" t="s">
        <v>1004</v>
      </c>
      <c r="I9" s="41" t="s">
        <v>1005</v>
      </c>
      <c r="J9" s="31" t="s">
        <v>1006</v>
      </c>
      <c r="K9" s="31" t="s">
        <v>203</v>
      </c>
      <c r="L9" s="32">
        <v>1</v>
      </c>
      <c r="M9" s="31"/>
      <c r="N9" s="31"/>
      <c r="O9" s="31"/>
      <c r="P9" s="31"/>
      <c r="Q9" s="31"/>
      <c r="R9" s="31"/>
      <c r="S9" s="31"/>
      <c r="T9" s="31"/>
      <c r="U9" s="31"/>
      <c r="V9" s="31"/>
      <c r="X9" s="31"/>
      <c r="Y9" s="31"/>
      <c r="Z9" s="33"/>
      <c r="AA9" s="31"/>
      <c r="AB9" s="31"/>
      <c r="AC9" s="31"/>
      <c r="AD9" s="31"/>
    </row>
    <row r="10" spans="1:39" x14ac:dyDescent="0.25">
      <c r="A10" s="29">
        <v>35</v>
      </c>
      <c r="B10" s="30" t="s">
        <v>1345</v>
      </c>
      <c r="C10" s="30" t="s">
        <v>1346</v>
      </c>
      <c r="D10" s="31" t="s">
        <v>375</v>
      </c>
      <c r="E10" s="31"/>
      <c r="F10" s="31" t="s">
        <v>376</v>
      </c>
      <c r="G10" s="31" t="s">
        <v>1347</v>
      </c>
      <c r="H10" s="31" t="s">
        <v>1349</v>
      </c>
      <c r="I10" s="41" t="s">
        <v>1350</v>
      </c>
      <c r="J10" s="31" t="s">
        <v>1351</v>
      </c>
      <c r="K10" s="31" t="s">
        <v>286</v>
      </c>
      <c r="L10" s="32">
        <v>7</v>
      </c>
      <c r="M10" s="31"/>
      <c r="N10" s="31"/>
      <c r="O10" s="31"/>
      <c r="P10" s="31"/>
      <c r="Q10" s="31"/>
      <c r="R10" s="31"/>
      <c r="S10" s="31"/>
      <c r="T10" s="31"/>
      <c r="U10" s="31"/>
      <c r="V10" s="31"/>
      <c r="X10" s="31"/>
      <c r="Y10" s="31"/>
      <c r="Z10" s="33"/>
      <c r="AA10" s="31"/>
      <c r="AB10" s="31"/>
      <c r="AC10" s="31"/>
      <c r="AD10" s="31"/>
    </row>
    <row r="11" spans="1:39" x14ac:dyDescent="0.25">
      <c r="A11" s="29">
        <v>90</v>
      </c>
      <c r="B11" s="30" t="s">
        <v>664</v>
      </c>
      <c r="C11" s="30" t="s">
        <v>665</v>
      </c>
      <c r="D11" s="31" t="s">
        <v>375</v>
      </c>
      <c r="E11" s="31"/>
      <c r="F11" s="31" t="s">
        <v>376</v>
      </c>
      <c r="G11" s="31" t="s">
        <v>666</v>
      </c>
      <c r="H11" s="31" t="s">
        <v>668</v>
      </c>
      <c r="I11" s="41" t="s">
        <v>669</v>
      </c>
      <c r="J11" s="31" t="s">
        <v>670</v>
      </c>
      <c r="K11" s="31" t="s">
        <v>671</v>
      </c>
      <c r="L11" s="32">
        <v>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X11" s="31"/>
      <c r="Y11" s="31"/>
      <c r="Z11" s="33"/>
      <c r="AA11" s="31"/>
      <c r="AB11" s="31"/>
      <c r="AC11" s="31"/>
      <c r="AD11" s="31"/>
    </row>
    <row r="12" spans="1:39" x14ac:dyDescent="0.25">
      <c r="A12" s="29">
        <v>88</v>
      </c>
      <c r="B12" s="30" t="s">
        <v>652</v>
      </c>
      <c r="C12" s="30" t="s">
        <v>653</v>
      </c>
      <c r="D12" s="31" t="s">
        <v>375</v>
      </c>
      <c r="E12" s="31"/>
      <c r="F12" s="31" t="s">
        <v>376</v>
      </c>
      <c r="G12" s="31" t="s">
        <v>654</v>
      </c>
      <c r="H12" s="31" t="s">
        <v>643</v>
      </c>
      <c r="I12" s="41" t="s">
        <v>644</v>
      </c>
      <c r="J12" s="31" t="s">
        <v>645</v>
      </c>
      <c r="K12" s="31" t="s">
        <v>655</v>
      </c>
      <c r="L12" s="32">
        <v>2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X12" s="31"/>
      <c r="Y12" s="31"/>
      <c r="Z12" s="33"/>
      <c r="AA12" s="31"/>
      <c r="AB12" s="31"/>
      <c r="AC12" s="31"/>
      <c r="AD12" s="31"/>
    </row>
    <row r="13" spans="1:39" x14ac:dyDescent="0.25">
      <c r="A13" s="29">
        <v>23</v>
      </c>
      <c r="B13" s="30" t="s">
        <v>459</v>
      </c>
      <c r="C13" s="30" t="s">
        <v>460</v>
      </c>
      <c r="D13" s="31" t="s">
        <v>375</v>
      </c>
      <c r="E13" s="31"/>
      <c r="F13" s="31" t="s">
        <v>376</v>
      </c>
      <c r="G13" s="31" t="s">
        <v>461</v>
      </c>
      <c r="H13" s="31" t="s">
        <v>463</v>
      </c>
      <c r="I13" s="41" t="s">
        <v>464</v>
      </c>
      <c r="J13" s="31" t="s">
        <v>465</v>
      </c>
      <c r="K13" s="31" t="s">
        <v>466</v>
      </c>
      <c r="L13" s="32">
        <v>4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X13" s="31"/>
      <c r="Y13" s="31"/>
      <c r="Z13" s="33"/>
      <c r="AA13" s="31"/>
      <c r="AB13" s="31"/>
      <c r="AC13" s="31"/>
      <c r="AD13" s="31"/>
    </row>
    <row r="14" spans="1:39" x14ac:dyDescent="0.25">
      <c r="A14" s="29">
        <v>49</v>
      </c>
      <c r="B14" s="30" t="s">
        <v>519</v>
      </c>
      <c r="C14" s="30" t="s">
        <v>520</v>
      </c>
      <c r="D14" s="31" t="s">
        <v>375</v>
      </c>
      <c r="E14" s="31"/>
      <c r="F14" s="31" t="s">
        <v>376</v>
      </c>
      <c r="G14" s="31" t="s">
        <v>461</v>
      </c>
      <c r="H14" s="31" t="s">
        <v>463</v>
      </c>
      <c r="I14" s="31" t="s">
        <v>464</v>
      </c>
      <c r="J14" s="31" t="s">
        <v>465</v>
      </c>
      <c r="K14" s="31" t="s">
        <v>93</v>
      </c>
      <c r="L14" s="32">
        <v>4</v>
      </c>
      <c r="M14" s="31"/>
      <c r="N14" s="31"/>
      <c r="O14" s="31"/>
      <c r="P14" s="31"/>
      <c r="Q14" s="31"/>
      <c r="R14" s="31"/>
      <c r="S14" s="31"/>
      <c r="T14" s="31"/>
      <c r="U14" s="31"/>
      <c r="V14" s="32"/>
      <c r="X14" s="31"/>
      <c r="Y14" s="31"/>
      <c r="Z14" s="33"/>
      <c r="AA14" s="32"/>
      <c r="AB14" s="31"/>
      <c r="AC14" s="31"/>
      <c r="AD14" s="32"/>
    </row>
    <row r="15" spans="1:39" x14ac:dyDescent="0.25">
      <c r="A15" s="29">
        <v>144</v>
      </c>
      <c r="B15" s="30" t="s">
        <v>1437</v>
      </c>
      <c r="C15" s="30" t="s">
        <v>1438</v>
      </c>
      <c r="D15" s="31" t="s">
        <v>375</v>
      </c>
      <c r="E15" s="31"/>
      <c r="F15" s="31" t="s">
        <v>376</v>
      </c>
      <c r="G15" s="31" t="s">
        <v>1439</v>
      </c>
      <c r="H15" s="31" t="s">
        <v>1441</v>
      </c>
      <c r="I15" s="41" t="s">
        <v>1442</v>
      </c>
      <c r="J15" s="31" t="s">
        <v>1443</v>
      </c>
      <c r="K15" s="31" t="s">
        <v>1444</v>
      </c>
      <c r="L15" s="32">
        <v>7</v>
      </c>
      <c r="M15" s="31"/>
      <c r="N15" s="31"/>
      <c r="O15" s="31"/>
      <c r="P15" s="31"/>
      <c r="Q15" s="31"/>
      <c r="R15" s="31"/>
      <c r="S15" s="31"/>
      <c r="T15" s="31"/>
      <c r="U15" s="31"/>
      <c r="V15" s="32"/>
      <c r="X15" s="31"/>
      <c r="Y15" s="31"/>
      <c r="Z15" s="33"/>
      <c r="AA15" s="32"/>
      <c r="AB15" s="31"/>
      <c r="AC15" s="31"/>
      <c r="AD15" s="32"/>
    </row>
    <row r="16" spans="1:39" x14ac:dyDescent="0.25">
      <c r="A16" s="29">
        <v>86</v>
      </c>
      <c r="B16" s="30" t="s">
        <v>639</v>
      </c>
      <c r="C16" s="30" t="s">
        <v>640</v>
      </c>
      <c r="D16" s="31" t="s">
        <v>375</v>
      </c>
      <c r="E16" s="31"/>
      <c r="F16" s="31" t="s">
        <v>376</v>
      </c>
      <c r="G16" s="31" t="s">
        <v>641</v>
      </c>
      <c r="H16" s="31" t="s">
        <v>643</v>
      </c>
      <c r="I16" s="31" t="s">
        <v>644</v>
      </c>
      <c r="J16" s="31" t="s">
        <v>645</v>
      </c>
      <c r="K16" s="31" t="s">
        <v>646</v>
      </c>
      <c r="L16" s="32">
        <v>2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X16" s="31"/>
      <c r="Y16" s="31"/>
      <c r="Z16" s="33"/>
      <c r="AA16" s="31"/>
      <c r="AB16" s="31"/>
      <c r="AC16" s="31"/>
      <c r="AD16" s="31"/>
    </row>
    <row r="17" spans="1:30" x14ac:dyDescent="0.25">
      <c r="A17" s="29">
        <v>81</v>
      </c>
      <c r="B17" s="30" t="s">
        <v>964</v>
      </c>
      <c r="C17" s="30" t="s">
        <v>965</v>
      </c>
      <c r="D17" s="31" t="s">
        <v>375</v>
      </c>
      <c r="E17" s="31"/>
      <c r="F17" s="31" t="s">
        <v>376</v>
      </c>
      <c r="G17" s="31" t="s">
        <v>966</v>
      </c>
      <c r="H17" s="31" t="s">
        <v>968</v>
      </c>
      <c r="I17" s="41" t="s">
        <v>969</v>
      </c>
      <c r="J17" s="31" t="s">
        <v>970</v>
      </c>
      <c r="K17" s="31" t="s">
        <v>971</v>
      </c>
      <c r="L17" s="32">
        <v>1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X17" s="31"/>
      <c r="Y17" s="31"/>
      <c r="Z17" s="33"/>
      <c r="AA17" s="31"/>
      <c r="AB17" s="31"/>
      <c r="AC17" s="31"/>
      <c r="AD17" s="31"/>
    </row>
    <row r="18" spans="1:30" x14ac:dyDescent="0.25">
      <c r="A18" s="29">
        <v>151</v>
      </c>
      <c r="B18" s="30" t="s">
        <v>1275</v>
      </c>
      <c r="C18" s="30" t="s">
        <v>1276</v>
      </c>
      <c r="D18" s="31" t="s">
        <v>375</v>
      </c>
      <c r="E18" s="31"/>
      <c r="F18" s="31" t="s">
        <v>376</v>
      </c>
      <c r="G18" s="31" t="s">
        <v>1277</v>
      </c>
      <c r="H18" s="31" t="s">
        <v>1279</v>
      </c>
      <c r="I18" s="41" t="s">
        <v>1280</v>
      </c>
      <c r="J18" s="31" t="s">
        <v>1281</v>
      </c>
      <c r="K18" s="31" t="s">
        <v>1282</v>
      </c>
      <c r="L18" s="32">
        <v>4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X18" s="31"/>
      <c r="Y18" s="31"/>
      <c r="Z18" s="33"/>
      <c r="AA18" s="31"/>
      <c r="AB18" s="31"/>
      <c r="AC18" s="31"/>
      <c r="AD18" s="31"/>
    </row>
    <row r="19" spans="1:30" x14ac:dyDescent="0.25">
      <c r="A19" s="29">
        <v>128</v>
      </c>
      <c r="B19" s="30" t="s">
        <v>1376</v>
      </c>
      <c r="C19" s="30" t="s">
        <v>1377</v>
      </c>
      <c r="D19" s="31" t="s">
        <v>375</v>
      </c>
      <c r="E19" s="31"/>
      <c r="F19" s="31" t="s">
        <v>376</v>
      </c>
      <c r="G19" s="31" t="s">
        <v>1378</v>
      </c>
      <c r="H19" s="31" t="s">
        <v>1380</v>
      </c>
      <c r="I19" s="41" t="s">
        <v>1381</v>
      </c>
      <c r="J19" s="31" t="s">
        <v>1382</v>
      </c>
      <c r="K19" s="31" t="s">
        <v>1383</v>
      </c>
      <c r="L19" s="32">
        <v>9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X19" s="31"/>
      <c r="Y19" s="31"/>
      <c r="Z19" s="33"/>
      <c r="AA19" s="31"/>
      <c r="AB19" s="31"/>
      <c r="AC19" s="31"/>
      <c r="AD19" s="31"/>
    </row>
    <row r="20" spans="1:30" x14ac:dyDescent="0.25">
      <c r="A20" s="29">
        <v>146</v>
      </c>
      <c r="B20" s="30" t="s">
        <v>1353</v>
      </c>
      <c r="C20" s="30" t="s">
        <v>1354</v>
      </c>
      <c r="D20" s="31" t="s">
        <v>375</v>
      </c>
      <c r="E20" s="31"/>
      <c r="F20" s="31" t="s">
        <v>376</v>
      </c>
      <c r="G20" s="31" t="s">
        <v>1355</v>
      </c>
      <c r="H20" s="31" t="s">
        <v>1357</v>
      </c>
      <c r="I20" s="41" t="s">
        <v>1358</v>
      </c>
      <c r="J20" s="31" t="s">
        <v>1359</v>
      </c>
      <c r="K20" s="31" t="s">
        <v>1360</v>
      </c>
      <c r="L20" s="32">
        <v>7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X20" s="31"/>
      <c r="Y20" s="31"/>
      <c r="Z20" s="33"/>
      <c r="AA20" s="31"/>
      <c r="AB20" s="31"/>
      <c r="AC20" s="31"/>
      <c r="AD20" s="31"/>
    </row>
    <row r="21" spans="1:30" x14ac:dyDescent="0.25">
      <c r="A21" s="29">
        <v>80</v>
      </c>
      <c r="B21" s="30" t="s">
        <v>1428</v>
      </c>
      <c r="C21" s="30" t="s">
        <v>1429</v>
      </c>
      <c r="D21" s="31" t="s">
        <v>375</v>
      </c>
      <c r="E21" s="31"/>
      <c r="F21" s="31" t="s">
        <v>376</v>
      </c>
      <c r="G21" s="31" t="s">
        <v>1430</v>
      </c>
      <c r="H21" s="31" t="s">
        <v>1432</v>
      </c>
      <c r="I21" s="41" t="s">
        <v>1433</v>
      </c>
      <c r="J21" s="31" t="s">
        <v>1434</v>
      </c>
      <c r="K21" s="31" t="s">
        <v>1435</v>
      </c>
      <c r="L21" s="32">
        <v>7</v>
      </c>
      <c r="M21" s="31"/>
      <c r="N21" s="31"/>
      <c r="O21" s="31"/>
      <c r="P21" s="31"/>
      <c r="Q21" s="31"/>
      <c r="R21" s="31"/>
      <c r="S21" s="31"/>
      <c r="T21" s="31"/>
      <c r="U21" s="31"/>
      <c r="V21" s="32"/>
      <c r="X21" s="31"/>
      <c r="Y21" s="31"/>
      <c r="Z21" s="33"/>
      <c r="AA21" s="32"/>
      <c r="AB21" s="31"/>
      <c r="AC21" s="31"/>
      <c r="AD21" s="32"/>
    </row>
    <row r="22" spans="1:30" x14ac:dyDescent="0.25">
      <c r="A22" s="29">
        <v>114</v>
      </c>
      <c r="B22" s="30" t="s">
        <v>748</v>
      </c>
      <c r="C22" s="30" t="s">
        <v>749</v>
      </c>
      <c r="D22" s="31" t="s">
        <v>375</v>
      </c>
      <c r="E22" s="31"/>
      <c r="F22" s="31" t="s">
        <v>376</v>
      </c>
      <c r="G22" s="31" t="s">
        <v>750</v>
      </c>
      <c r="H22" s="31" t="s">
        <v>745</v>
      </c>
      <c r="I22" s="31" t="s">
        <v>730</v>
      </c>
      <c r="J22" s="32" t="s">
        <v>746</v>
      </c>
      <c r="K22" s="31" t="s">
        <v>135</v>
      </c>
      <c r="L22" s="32">
        <v>1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X22" s="31"/>
      <c r="Y22" s="31"/>
      <c r="Z22" s="33"/>
      <c r="AA22" s="31"/>
      <c r="AB22" s="31"/>
      <c r="AC22" s="31"/>
      <c r="AD22" s="31"/>
    </row>
    <row r="23" spans="1:30" x14ac:dyDescent="0.25">
      <c r="A23" s="29">
        <v>117</v>
      </c>
      <c r="B23" s="30" t="s">
        <v>996</v>
      </c>
      <c r="C23" s="30" t="s">
        <v>997</v>
      </c>
      <c r="D23" s="31" t="s">
        <v>375</v>
      </c>
      <c r="E23" s="31"/>
      <c r="F23" s="31" t="s">
        <v>376</v>
      </c>
      <c r="G23" s="31" t="s">
        <v>998</v>
      </c>
      <c r="H23" s="31" t="s">
        <v>745</v>
      </c>
      <c r="I23" s="31" t="s">
        <v>730</v>
      </c>
      <c r="J23" s="32" t="s">
        <v>746</v>
      </c>
      <c r="K23" s="31" t="s">
        <v>201</v>
      </c>
      <c r="L23" s="32">
        <v>2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X23" s="31"/>
      <c r="Y23" s="31"/>
      <c r="Z23" s="33"/>
      <c r="AA23" s="31"/>
      <c r="AB23" s="31"/>
      <c r="AC23" s="31"/>
      <c r="AD23" s="31"/>
    </row>
    <row r="24" spans="1:30" x14ac:dyDescent="0.25">
      <c r="A24" s="29">
        <v>110</v>
      </c>
      <c r="B24" s="30" t="s">
        <v>1206</v>
      </c>
      <c r="C24" s="30" t="s">
        <v>1207</v>
      </c>
      <c r="D24" s="31" t="s">
        <v>375</v>
      </c>
      <c r="E24" s="31"/>
      <c r="F24" s="31" t="s">
        <v>376</v>
      </c>
      <c r="G24" s="31" t="s">
        <v>1208</v>
      </c>
      <c r="H24" s="31" t="s">
        <v>733</v>
      </c>
      <c r="I24" s="31" t="s">
        <v>730</v>
      </c>
      <c r="J24" s="32" t="s">
        <v>746</v>
      </c>
      <c r="K24" s="31" t="s">
        <v>135</v>
      </c>
      <c r="L24" s="32">
        <v>1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X24" s="31"/>
      <c r="Y24" s="31"/>
      <c r="Z24" s="33"/>
      <c r="AA24" s="31"/>
      <c r="AB24" s="31"/>
      <c r="AC24" s="31"/>
      <c r="AD24" s="31"/>
    </row>
    <row r="25" spans="1:30" x14ac:dyDescent="0.25">
      <c r="A25" s="29">
        <v>112</v>
      </c>
      <c r="B25" s="30" t="s">
        <v>742</v>
      </c>
      <c r="C25" s="30" t="s">
        <v>743</v>
      </c>
      <c r="D25" s="31" t="s">
        <v>375</v>
      </c>
      <c r="E25" s="31"/>
      <c r="F25" s="31" t="s">
        <v>376</v>
      </c>
      <c r="G25" s="31" t="s">
        <v>744</v>
      </c>
      <c r="H25" s="31" t="s">
        <v>745</v>
      </c>
      <c r="I25" s="31" t="s">
        <v>730</v>
      </c>
      <c r="J25" s="32" t="s">
        <v>746</v>
      </c>
      <c r="K25" s="31" t="s">
        <v>135</v>
      </c>
      <c r="L25" s="32">
        <v>1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X25" s="31"/>
      <c r="Y25" s="31"/>
      <c r="Z25" s="33"/>
      <c r="AA25" s="31"/>
      <c r="AB25" s="31"/>
      <c r="AC25" s="31"/>
      <c r="AD25" s="31"/>
    </row>
    <row r="26" spans="1:30" x14ac:dyDescent="0.25">
      <c r="A26" s="29">
        <v>82</v>
      </c>
      <c r="B26" s="30" t="s">
        <v>973</v>
      </c>
      <c r="C26" s="30" t="s">
        <v>974</v>
      </c>
      <c r="D26" s="31" t="s">
        <v>375</v>
      </c>
      <c r="E26" s="31"/>
      <c r="F26" s="31" t="s">
        <v>376</v>
      </c>
      <c r="G26" s="31" t="s">
        <v>975</v>
      </c>
      <c r="H26" s="31" t="s">
        <v>977</v>
      </c>
      <c r="I26" s="41" t="s">
        <v>978</v>
      </c>
      <c r="J26" s="31" t="s">
        <v>979</v>
      </c>
      <c r="K26" s="31" t="s">
        <v>980</v>
      </c>
      <c r="L26" s="32">
        <v>3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X26" s="31"/>
      <c r="Y26" s="31"/>
      <c r="Z26" s="33"/>
      <c r="AA26" s="31"/>
      <c r="AB26" s="31"/>
      <c r="AC26" s="31"/>
      <c r="AD26" s="31"/>
    </row>
    <row r="27" spans="1:30" x14ac:dyDescent="0.25">
      <c r="A27" s="29">
        <v>105</v>
      </c>
      <c r="B27" s="30" t="s">
        <v>725</v>
      </c>
      <c r="C27" s="30" t="s">
        <v>726</v>
      </c>
      <c r="D27" s="31" t="s">
        <v>375</v>
      </c>
      <c r="E27" s="31"/>
      <c r="F27" s="31" t="s">
        <v>376</v>
      </c>
      <c r="G27" s="31" t="s">
        <v>727</v>
      </c>
      <c r="H27" s="31" t="s">
        <v>729</v>
      </c>
      <c r="I27" s="31" t="s">
        <v>730</v>
      </c>
      <c r="J27" s="32" t="s">
        <v>731</v>
      </c>
      <c r="K27" s="31" t="s">
        <v>135</v>
      </c>
      <c r="L27" s="32">
        <v>3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X27" s="31"/>
      <c r="Y27" s="31"/>
      <c r="Z27" s="33"/>
      <c r="AA27" s="31"/>
      <c r="AB27" s="31"/>
      <c r="AC27" s="31"/>
      <c r="AD27" s="31"/>
    </row>
    <row r="28" spans="1:30" x14ac:dyDescent="0.25">
      <c r="A28" s="29">
        <v>24</v>
      </c>
      <c r="B28" s="30" t="s">
        <v>1366</v>
      </c>
      <c r="C28" s="30" t="s">
        <v>1367</v>
      </c>
      <c r="D28" s="31" t="s">
        <v>375</v>
      </c>
      <c r="E28" s="31"/>
      <c r="F28" s="31" t="s">
        <v>376</v>
      </c>
      <c r="G28" s="31" t="s">
        <v>1368</v>
      </c>
      <c r="H28" s="31" t="s">
        <v>1370</v>
      </c>
      <c r="I28" s="41" t="s">
        <v>1371</v>
      </c>
      <c r="J28" s="31" t="s">
        <v>1372</v>
      </c>
      <c r="K28" s="31" t="s">
        <v>1373</v>
      </c>
      <c r="L28" s="32">
        <v>2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X28" s="31"/>
      <c r="Y28" s="31"/>
      <c r="Z28" s="33"/>
      <c r="AA28" s="31"/>
      <c r="AB28" s="31"/>
      <c r="AC28" s="31"/>
      <c r="AD28" s="31"/>
    </row>
    <row r="29" spans="1:30" x14ac:dyDescent="0.25">
      <c r="A29" s="29">
        <v>138</v>
      </c>
      <c r="B29" s="30" t="s">
        <v>1228</v>
      </c>
      <c r="C29" s="30" t="s">
        <v>1229</v>
      </c>
      <c r="D29" s="31" t="s">
        <v>375</v>
      </c>
      <c r="E29" s="31"/>
      <c r="F29" s="31" t="s">
        <v>376</v>
      </c>
      <c r="G29" s="31" t="s">
        <v>1230</v>
      </c>
      <c r="H29" s="31" t="s">
        <v>1231</v>
      </c>
      <c r="I29" s="41" t="s">
        <v>1232</v>
      </c>
      <c r="J29" s="31" t="s">
        <v>1233</v>
      </c>
      <c r="K29" s="31" t="s">
        <v>1234</v>
      </c>
      <c r="L29" s="32">
        <v>2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X29" s="31"/>
      <c r="Y29" s="31"/>
      <c r="Z29" s="33"/>
      <c r="AA29" s="31"/>
      <c r="AB29" s="31"/>
      <c r="AC29" s="31"/>
      <c r="AD29" s="31"/>
    </row>
    <row r="30" spans="1:30" x14ac:dyDescent="0.25">
      <c r="A30" s="29">
        <v>40</v>
      </c>
      <c r="B30" s="30" t="s">
        <v>1138</v>
      </c>
      <c r="C30" s="30" t="s">
        <v>1139</v>
      </c>
      <c r="D30" s="31" t="s">
        <v>375</v>
      </c>
      <c r="E30" s="31"/>
      <c r="F30" s="31" t="s">
        <v>376</v>
      </c>
      <c r="G30" s="31" t="s">
        <v>1140</v>
      </c>
      <c r="H30" s="31" t="s">
        <v>1142</v>
      </c>
      <c r="I30" s="41" t="s">
        <v>1143</v>
      </c>
      <c r="J30" s="31" t="s">
        <v>1144</v>
      </c>
      <c r="K30" s="31" t="s">
        <v>1145</v>
      </c>
      <c r="L30" s="32">
        <v>3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X30" s="31"/>
      <c r="Y30" s="31"/>
      <c r="Z30" s="33"/>
      <c r="AA30" s="31"/>
      <c r="AB30" s="31"/>
      <c r="AC30" s="31"/>
      <c r="AD30" s="31"/>
    </row>
    <row r="31" spans="1:30" x14ac:dyDescent="0.25">
      <c r="A31" s="29">
        <v>111</v>
      </c>
      <c r="B31" s="30" t="s">
        <v>988</v>
      </c>
      <c r="C31" s="30" t="s">
        <v>989</v>
      </c>
      <c r="D31" s="31" t="s">
        <v>375</v>
      </c>
      <c r="E31" s="31"/>
      <c r="F31" s="31" t="s">
        <v>376</v>
      </c>
      <c r="G31" s="31" t="s">
        <v>990</v>
      </c>
      <c r="H31" s="31" t="s">
        <v>745</v>
      </c>
      <c r="I31" s="31" t="s">
        <v>730</v>
      </c>
      <c r="J31" s="32" t="s">
        <v>746</v>
      </c>
      <c r="K31" s="31" t="s">
        <v>198</v>
      </c>
      <c r="L31" s="32">
        <v>4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X31" s="31"/>
      <c r="Y31" s="31"/>
      <c r="Z31" s="33"/>
      <c r="AA31" s="31"/>
      <c r="AB31" s="31"/>
      <c r="AC31" s="31"/>
      <c r="AD31" s="31"/>
    </row>
    <row r="32" spans="1:30" x14ac:dyDescent="0.25">
      <c r="A32" s="29">
        <v>53</v>
      </c>
      <c r="B32" s="30" t="s">
        <v>935</v>
      </c>
      <c r="C32" s="30" t="s">
        <v>936</v>
      </c>
      <c r="D32" s="31" t="s">
        <v>375</v>
      </c>
      <c r="E32" s="31"/>
      <c r="F32" s="31" t="s">
        <v>376</v>
      </c>
      <c r="G32" s="31" t="s">
        <v>937</v>
      </c>
      <c r="H32" s="31" t="s">
        <v>896</v>
      </c>
      <c r="I32" s="41" t="s">
        <v>938</v>
      </c>
      <c r="J32" s="31" t="s">
        <v>894</v>
      </c>
      <c r="K32" s="31" t="s">
        <v>939</v>
      </c>
      <c r="L32" s="32">
        <v>1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X32" s="31"/>
      <c r="Y32" s="31"/>
      <c r="Z32" s="33"/>
      <c r="AA32" s="31"/>
      <c r="AB32" s="31"/>
      <c r="AC32" s="31"/>
      <c r="AD32" s="31"/>
    </row>
    <row r="33" spans="1:30" x14ac:dyDescent="0.25">
      <c r="A33" s="29">
        <v>152</v>
      </c>
      <c r="B33" s="30" t="s">
        <v>383</v>
      </c>
      <c r="C33" s="30" t="s">
        <v>384</v>
      </c>
      <c r="D33" s="31" t="s">
        <v>375</v>
      </c>
      <c r="E33" s="31"/>
      <c r="F33" s="31" t="s">
        <v>376</v>
      </c>
      <c r="G33" s="31" t="s">
        <v>385</v>
      </c>
      <c r="H33" s="31" t="s">
        <v>387</v>
      </c>
      <c r="I33" s="41" t="s">
        <v>388</v>
      </c>
      <c r="J33" s="32" t="s">
        <v>389</v>
      </c>
      <c r="K33" s="31" t="s">
        <v>390</v>
      </c>
      <c r="L33" s="32">
        <v>2</v>
      </c>
      <c r="M33" s="31"/>
      <c r="N33" s="31"/>
      <c r="O33" s="31"/>
      <c r="P33" s="31"/>
      <c r="Q33" s="31"/>
      <c r="R33" s="31"/>
      <c r="S33" s="31"/>
      <c r="T33" s="31"/>
      <c r="U33" s="31"/>
      <c r="V33" s="32"/>
      <c r="X33" s="31"/>
      <c r="Y33" s="31"/>
      <c r="Z33" s="33"/>
      <c r="AA33" s="32"/>
      <c r="AB33" s="31"/>
      <c r="AC33" s="31"/>
      <c r="AD33" s="32"/>
    </row>
    <row r="34" spans="1:30" x14ac:dyDescent="0.25">
      <c r="A34" s="29">
        <v>11</v>
      </c>
      <c r="B34" s="30" t="s">
        <v>880</v>
      </c>
      <c r="C34" s="30" t="s">
        <v>881</v>
      </c>
      <c r="D34" s="31" t="s">
        <v>375</v>
      </c>
      <c r="E34" s="31"/>
      <c r="F34" s="31" t="s">
        <v>376</v>
      </c>
      <c r="G34" s="31" t="s">
        <v>882</v>
      </c>
      <c r="H34" s="31" t="s">
        <v>884</v>
      </c>
      <c r="I34" s="41" t="s">
        <v>885</v>
      </c>
      <c r="J34" s="31" t="s">
        <v>886</v>
      </c>
      <c r="K34" s="31" t="s">
        <v>887</v>
      </c>
      <c r="L34" s="32">
        <v>1</v>
      </c>
      <c r="M34" s="31"/>
      <c r="N34" s="31"/>
      <c r="O34" s="31"/>
      <c r="P34" s="31"/>
      <c r="Q34" s="31"/>
      <c r="R34" s="31"/>
      <c r="S34" s="31"/>
      <c r="T34" s="31"/>
      <c r="U34" s="31"/>
      <c r="V34" s="32"/>
      <c r="X34" s="31"/>
      <c r="Y34" s="31"/>
      <c r="Z34" s="33"/>
      <c r="AA34" s="32"/>
      <c r="AB34" s="31"/>
      <c r="AC34" s="31"/>
      <c r="AD34" s="32"/>
    </row>
    <row r="35" spans="1:30" x14ac:dyDescent="0.25">
      <c r="A35" s="29">
        <v>56</v>
      </c>
      <c r="B35" s="30" t="s">
        <v>1154</v>
      </c>
      <c r="C35" s="30" t="s">
        <v>1155</v>
      </c>
      <c r="D35" s="31" t="s">
        <v>375</v>
      </c>
      <c r="E35" s="31"/>
      <c r="F35" s="31" t="s">
        <v>376</v>
      </c>
      <c r="G35" s="31" t="s">
        <v>1156</v>
      </c>
      <c r="H35" s="31" t="s">
        <v>1158</v>
      </c>
      <c r="I35" s="41" t="s">
        <v>1159</v>
      </c>
      <c r="J35" s="31" t="s">
        <v>1160</v>
      </c>
      <c r="K35" s="31" t="s">
        <v>1161</v>
      </c>
      <c r="L35" s="32">
        <v>3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X35" s="31"/>
      <c r="Y35" s="31"/>
      <c r="Z35" s="33"/>
      <c r="AA35" s="31"/>
      <c r="AB35" s="31"/>
      <c r="AC35" s="31"/>
      <c r="AD35" s="31"/>
    </row>
    <row r="36" spans="1:30" x14ac:dyDescent="0.25">
      <c r="A36" s="29">
        <v>12</v>
      </c>
      <c r="B36" s="30" t="s">
        <v>1017</v>
      </c>
      <c r="C36" s="30" t="s">
        <v>1018</v>
      </c>
      <c r="D36" s="31" t="s">
        <v>375</v>
      </c>
      <c r="E36" s="31"/>
      <c r="F36" s="31" t="s">
        <v>376</v>
      </c>
      <c r="G36" s="31" t="s">
        <v>1019</v>
      </c>
      <c r="H36" s="31" t="s">
        <v>1021</v>
      </c>
      <c r="I36" s="41" t="s">
        <v>1022</v>
      </c>
      <c r="J36" s="31" t="s">
        <v>1023</v>
      </c>
      <c r="K36" s="31" t="s">
        <v>1024</v>
      </c>
      <c r="L36" s="32">
        <v>2</v>
      </c>
      <c r="M36" s="31"/>
      <c r="N36" s="31"/>
      <c r="O36" s="31"/>
      <c r="P36" s="31"/>
      <c r="Q36" s="31"/>
      <c r="R36" s="31"/>
      <c r="S36" s="31"/>
      <c r="T36" s="31"/>
      <c r="U36" s="31"/>
      <c r="V36" s="32"/>
      <c r="X36" s="31"/>
      <c r="Y36" s="31"/>
      <c r="Z36" s="33"/>
      <c r="AA36" s="32"/>
      <c r="AB36" s="31"/>
      <c r="AC36" s="31"/>
      <c r="AD36" s="32"/>
    </row>
    <row r="37" spans="1:30" x14ac:dyDescent="0.25">
      <c r="A37" s="29">
        <v>107</v>
      </c>
      <c r="B37" s="30" t="s">
        <v>1199</v>
      </c>
      <c r="C37" s="30" t="s">
        <v>1200</v>
      </c>
      <c r="D37" s="31" t="s">
        <v>375</v>
      </c>
      <c r="E37" s="31"/>
      <c r="F37" s="31" t="s">
        <v>376</v>
      </c>
      <c r="G37" s="31" t="s">
        <v>1201</v>
      </c>
      <c r="H37" s="31" t="s">
        <v>733</v>
      </c>
      <c r="I37" s="31" t="s">
        <v>730</v>
      </c>
      <c r="J37" s="32" t="s">
        <v>1202</v>
      </c>
      <c r="K37" s="31" t="s">
        <v>251</v>
      </c>
      <c r="L37" s="32">
        <v>3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X37" s="31"/>
      <c r="Y37" s="31"/>
      <c r="Z37" s="33"/>
      <c r="AA37" s="31"/>
      <c r="AB37" s="31"/>
      <c r="AC37" s="31"/>
      <c r="AD37" s="31"/>
    </row>
    <row r="38" spans="1:30" x14ac:dyDescent="0.25">
      <c r="A38" s="29">
        <v>113</v>
      </c>
      <c r="B38" s="30" t="s">
        <v>992</v>
      </c>
      <c r="C38" s="30" t="s">
        <v>993</v>
      </c>
      <c r="D38" s="31" t="s">
        <v>375</v>
      </c>
      <c r="E38" s="31"/>
      <c r="F38" s="31" t="s">
        <v>376</v>
      </c>
      <c r="G38" s="31" t="s">
        <v>994</v>
      </c>
      <c r="H38" s="31" t="s">
        <v>745</v>
      </c>
      <c r="I38" s="31" t="s">
        <v>730</v>
      </c>
      <c r="J38" s="32" t="s">
        <v>746</v>
      </c>
      <c r="K38" s="31" t="s">
        <v>135</v>
      </c>
      <c r="L38" s="32">
        <v>3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X38" s="31"/>
      <c r="Y38" s="31"/>
      <c r="Z38" s="33"/>
      <c r="AA38" s="31"/>
      <c r="AB38" s="31"/>
      <c r="AC38" s="31"/>
      <c r="AD38" s="31"/>
    </row>
    <row r="39" spans="1:30" x14ac:dyDescent="0.25">
      <c r="A39" s="29">
        <v>4</v>
      </c>
      <c r="B39" s="30" t="s">
        <v>872</v>
      </c>
      <c r="C39" s="30" t="s">
        <v>873</v>
      </c>
      <c r="D39" s="31" t="s">
        <v>375</v>
      </c>
      <c r="E39" s="31"/>
      <c r="F39" s="31" t="s">
        <v>376</v>
      </c>
      <c r="G39" s="31" t="s">
        <v>874</v>
      </c>
      <c r="H39" s="31" t="s">
        <v>876</v>
      </c>
      <c r="I39" s="31" t="s">
        <v>877</v>
      </c>
      <c r="J39" s="31" t="s">
        <v>878</v>
      </c>
      <c r="K39" s="31" t="s">
        <v>169</v>
      </c>
      <c r="L39" s="32">
        <v>1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X39" s="31"/>
      <c r="Y39" s="31"/>
      <c r="Z39" s="33"/>
      <c r="AA39" s="31"/>
      <c r="AB39" s="31"/>
      <c r="AC39" s="31"/>
      <c r="AD39" s="31"/>
    </row>
    <row r="40" spans="1:30" x14ac:dyDescent="0.25">
      <c r="A40" s="29">
        <v>42</v>
      </c>
      <c r="B40" s="30" t="s">
        <v>1037</v>
      </c>
      <c r="C40" s="30" t="s">
        <v>1038</v>
      </c>
      <c r="D40" s="31" t="s">
        <v>375</v>
      </c>
      <c r="E40" s="31"/>
      <c r="F40" s="31" t="s">
        <v>376</v>
      </c>
      <c r="G40" s="31" t="s">
        <v>1039</v>
      </c>
      <c r="H40" s="31" t="s">
        <v>733</v>
      </c>
      <c r="I40" s="31" t="s">
        <v>730</v>
      </c>
      <c r="J40" s="31" t="s">
        <v>1041</v>
      </c>
      <c r="K40" s="31" t="s">
        <v>1042</v>
      </c>
      <c r="L40" s="32">
        <v>2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X40" s="31"/>
      <c r="Y40" s="31"/>
      <c r="Z40" s="33"/>
      <c r="AA40" s="31"/>
      <c r="AB40" s="31"/>
      <c r="AC40" s="31"/>
      <c r="AD40" s="31"/>
    </row>
    <row r="41" spans="1:30" x14ac:dyDescent="0.25">
      <c r="A41" s="29">
        <v>108</v>
      </c>
      <c r="B41" s="30" t="s">
        <v>1203</v>
      </c>
      <c r="C41" s="30" t="s">
        <v>1204</v>
      </c>
      <c r="D41" s="31" t="s">
        <v>375</v>
      </c>
      <c r="E41" s="31"/>
      <c r="F41" s="31" t="s">
        <v>376</v>
      </c>
      <c r="G41" s="31" t="s">
        <v>1039</v>
      </c>
      <c r="H41" s="31" t="s">
        <v>733</v>
      </c>
      <c r="I41" s="31" t="s">
        <v>730</v>
      </c>
      <c r="J41" s="32" t="s">
        <v>746</v>
      </c>
      <c r="K41" s="31" t="s">
        <v>135</v>
      </c>
      <c r="L41" s="32">
        <v>2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X41" s="31"/>
      <c r="Y41" s="31"/>
      <c r="Z41" s="33"/>
      <c r="AA41" s="31"/>
      <c r="AB41" s="31"/>
      <c r="AC41" s="31"/>
      <c r="AD41" s="31"/>
    </row>
    <row r="42" spans="1:30" x14ac:dyDescent="0.25">
      <c r="A42" s="29">
        <v>137</v>
      </c>
      <c r="B42" s="30" t="s">
        <v>816</v>
      </c>
      <c r="C42" s="30" t="s">
        <v>817</v>
      </c>
      <c r="D42" s="31" t="s">
        <v>375</v>
      </c>
      <c r="E42" s="31"/>
      <c r="F42" s="31" t="s">
        <v>376</v>
      </c>
      <c r="G42" s="31" t="s">
        <v>818</v>
      </c>
      <c r="H42" s="41" t="s">
        <v>820</v>
      </c>
      <c r="I42" s="31" t="s">
        <v>821</v>
      </c>
      <c r="J42" s="31" t="s">
        <v>822</v>
      </c>
      <c r="K42" s="31" t="s">
        <v>823</v>
      </c>
      <c r="L42" s="32">
        <v>1</v>
      </c>
      <c r="M42" s="31"/>
      <c r="N42" s="31"/>
      <c r="O42" s="31"/>
      <c r="P42" s="31"/>
      <c r="Q42" s="31"/>
      <c r="R42" s="31"/>
      <c r="S42" s="31"/>
      <c r="T42" s="31"/>
      <c r="U42" s="31"/>
      <c r="V42" s="32"/>
      <c r="X42" s="31"/>
      <c r="Y42" s="31"/>
      <c r="Z42" s="33"/>
      <c r="AA42" s="32"/>
      <c r="AB42" s="31"/>
      <c r="AC42" s="31"/>
      <c r="AD42" s="32"/>
    </row>
    <row r="43" spans="1:30" x14ac:dyDescent="0.25">
      <c r="A43" s="29">
        <v>98</v>
      </c>
      <c r="B43" s="30" t="s">
        <v>1362</v>
      </c>
      <c r="C43" s="30" t="s">
        <v>1363</v>
      </c>
      <c r="D43" s="31" t="s">
        <v>375</v>
      </c>
      <c r="E43" s="31"/>
      <c r="F43" s="31" t="s">
        <v>376</v>
      </c>
      <c r="G43" s="31" t="s">
        <v>1364</v>
      </c>
      <c r="H43" s="31" t="s">
        <v>1315</v>
      </c>
      <c r="I43" s="41" t="s">
        <v>1316</v>
      </c>
      <c r="J43" s="32" t="s">
        <v>1317</v>
      </c>
      <c r="K43" s="31" t="s">
        <v>278</v>
      </c>
      <c r="L43" s="32">
        <v>7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X43" s="31"/>
      <c r="Y43" s="31"/>
      <c r="Z43" s="33"/>
      <c r="AA43" s="31"/>
      <c r="AB43" s="31"/>
      <c r="AC43" s="31"/>
      <c r="AD43" s="31"/>
    </row>
    <row r="44" spans="1:30" x14ac:dyDescent="0.25">
      <c r="A44" s="29">
        <v>99</v>
      </c>
      <c r="B44" s="30" t="s">
        <v>1311</v>
      </c>
      <c r="C44" s="30" t="s">
        <v>1312</v>
      </c>
      <c r="D44" s="31" t="s">
        <v>375</v>
      </c>
      <c r="E44" s="31"/>
      <c r="F44" s="31" t="s">
        <v>376</v>
      </c>
      <c r="G44" s="31" t="s">
        <v>1313</v>
      </c>
      <c r="H44" s="31" t="s">
        <v>1315</v>
      </c>
      <c r="I44" s="31" t="s">
        <v>1316</v>
      </c>
      <c r="J44" s="32" t="s">
        <v>1317</v>
      </c>
      <c r="K44" s="31" t="s">
        <v>278</v>
      </c>
      <c r="L44" s="32">
        <v>6</v>
      </c>
      <c r="M44" s="31"/>
      <c r="N44" s="31"/>
      <c r="O44" s="31"/>
      <c r="P44" s="31"/>
      <c r="Q44" s="31"/>
      <c r="R44" s="31"/>
      <c r="S44" s="31"/>
      <c r="T44" s="31"/>
      <c r="U44" s="31"/>
      <c r="V44" s="32"/>
      <c r="X44" s="31"/>
      <c r="Y44" s="31"/>
      <c r="Z44" s="33"/>
      <c r="AA44" s="32"/>
      <c r="AB44" s="31"/>
      <c r="AC44" s="31"/>
      <c r="AD44" s="32"/>
    </row>
    <row r="45" spans="1:30" x14ac:dyDescent="0.25">
      <c r="A45" s="29">
        <v>133</v>
      </c>
      <c r="B45" s="30" t="s">
        <v>1084</v>
      </c>
      <c r="C45" s="30" t="s">
        <v>1085</v>
      </c>
      <c r="D45" s="31" t="s">
        <v>375</v>
      </c>
      <c r="E45" s="31"/>
      <c r="F45" s="31" t="s">
        <v>376</v>
      </c>
      <c r="G45" s="31" t="s">
        <v>1086</v>
      </c>
      <c r="H45" s="31" t="s">
        <v>1088</v>
      </c>
      <c r="I45" s="41" t="s">
        <v>1089</v>
      </c>
      <c r="J45" s="31" t="s">
        <v>1090</v>
      </c>
      <c r="K45" s="31" t="s">
        <v>1091</v>
      </c>
      <c r="L45" s="32">
        <v>1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2"/>
      <c r="X45" s="31"/>
      <c r="Y45" s="31"/>
      <c r="Z45" s="33"/>
      <c r="AA45" s="31"/>
      <c r="AB45" s="31"/>
      <c r="AC45" s="31"/>
      <c r="AD45" s="31"/>
    </row>
    <row r="46" spans="1:30" x14ac:dyDescent="0.25">
      <c r="A46" s="29">
        <v>147</v>
      </c>
      <c r="B46" s="30" t="s">
        <v>844</v>
      </c>
      <c r="C46" s="30" t="s">
        <v>845</v>
      </c>
      <c r="D46" s="31" t="s">
        <v>375</v>
      </c>
      <c r="E46" s="31"/>
      <c r="F46" s="31" t="s">
        <v>376</v>
      </c>
      <c r="G46" s="31" t="s">
        <v>846</v>
      </c>
      <c r="H46" s="31" t="s">
        <v>848</v>
      </c>
      <c r="I46" s="41" t="s">
        <v>849</v>
      </c>
      <c r="J46" s="31" t="s">
        <v>850</v>
      </c>
      <c r="K46" s="31" t="s">
        <v>851</v>
      </c>
      <c r="L46" s="32">
        <v>2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X46" s="31"/>
      <c r="Y46" s="31"/>
      <c r="Z46" s="33"/>
      <c r="AA46" s="31"/>
      <c r="AB46" s="31"/>
      <c r="AC46" s="31"/>
      <c r="AD46" s="31"/>
    </row>
    <row r="47" spans="1:30" x14ac:dyDescent="0.25">
      <c r="A47" s="29">
        <v>58</v>
      </c>
      <c r="B47" s="30" t="s">
        <v>548</v>
      </c>
      <c r="C47" s="30" t="s">
        <v>549</v>
      </c>
      <c r="D47" s="31" t="s">
        <v>375</v>
      </c>
      <c r="E47" s="31"/>
      <c r="F47" s="31" t="s">
        <v>376</v>
      </c>
      <c r="G47" s="31" t="s">
        <v>550</v>
      </c>
      <c r="H47" s="31" t="s">
        <v>552</v>
      </c>
      <c r="I47" s="41" t="s">
        <v>553</v>
      </c>
      <c r="J47" s="31" t="s">
        <v>554</v>
      </c>
      <c r="K47" s="31" t="s">
        <v>555</v>
      </c>
      <c r="L47" s="32">
        <v>1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X47" s="31"/>
      <c r="Y47" s="31"/>
      <c r="Z47" s="33"/>
      <c r="AA47" s="31"/>
      <c r="AB47" s="31"/>
      <c r="AC47" s="31"/>
      <c r="AD47" s="31"/>
    </row>
    <row r="48" spans="1:30" x14ac:dyDescent="0.25">
      <c r="A48" s="29">
        <v>37</v>
      </c>
      <c r="B48" s="30" t="s">
        <v>926</v>
      </c>
      <c r="C48" s="30" t="s">
        <v>927</v>
      </c>
      <c r="D48" s="31" t="s">
        <v>375</v>
      </c>
      <c r="E48" s="31"/>
      <c r="F48" s="31" t="s">
        <v>376</v>
      </c>
      <c r="G48" s="31" t="s">
        <v>928</v>
      </c>
      <c r="H48" s="31" t="s">
        <v>930</v>
      </c>
      <c r="I48" s="41" t="s">
        <v>931</v>
      </c>
      <c r="J48" s="31" t="s">
        <v>932</v>
      </c>
      <c r="K48" s="31" t="s">
        <v>933</v>
      </c>
      <c r="L48" s="32">
        <v>1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X48" s="31"/>
      <c r="Y48" s="31"/>
      <c r="Z48" s="33"/>
      <c r="AA48" s="31"/>
      <c r="AB48" s="31"/>
      <c r="AC48" s="31"/>
      <c r="AD48" s="31"/>
    </row>
    <row r="49" spans="1:30" x14ac:dyDescent="0.25">
      <c r="A49" s="29">
        <v>27</v>
      </c>
      <c r="B49" s="30" t="s">
        <v>1134</v>
      </c>
      <c r="C49" s="30" t="s">
        <v>1135</v>
      </c>
      <c r="D49" s="31" t="s">
        <v>375</v>
      </c>
      <c r="E49" s="31"/>
      <c r="F49" s="31" t="s">
        <v>376</v>
      </c>
      <c r="G49" s="31" t="s">
        <v>1136</v>
      </c>
      <c r="H49" s="31" t="s">
        <v>913</v>
      </c>
      <c r="I49" s="41" t="s">
        <v>914</v>
      </c>
      <c r="J49" s="31" t="s">
        <v>915</v>
      </c>
      <c r="K49" s="31" t="s">
        <v>1137</v>
      </c>
      <c r="L49" s="32">
        <v>3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X49" s="31"/>
      <c r="Y49" s="31"/>
      <c r="Z49" s="33"/>
      <c r="AA49" s="31"/>
      <c r="AB49" s="31"/>
      <c r="AC49" s="31"/>
      <c r="AD49" s="31"/>
    </row>
    <row r="50" spans="1:30" x14ac:dyDescent="0.25">
      <c r="A50" s="29">
        <v>135</v>
      </c>
      <c r="B50" s="30" t="s">
        <v>808</v>
      </c>
      <c r="C50" s="30" t="s">
        <v>809</v>
      </c>
      <c r="D50" s="31" t="s">
        <v>375</v>
      </c>
      <c r="E50" s="31"/>
      <c r="F50" s="31" t="s">
        <v>376</v>
      </c>
      <c r="G50" s="31" t="s">
        <v>810</v>
      </c>
      <c r="H50" s="31" t="s">
        <v>812</v>
      </c>
      <c r="I50" s="41" t="s">
        <v>813</v>
      </c>
      <c r="J50" s="31" t="s">
        <v>814</v>
      </c>
      <c r="K50" s="31" t="s">
        <v>815</v>
      </c>
      <c r="L50" s="32">
        <v>1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X50" s="31"/>
      <c r="Y50" s="31"/>
      <c r="Z50" s="33"/>
      <c r="AA50" s="31"/>
      <c r="AB50" s="31"/>
      <c r="AC50" s="31"/>
      <c r="AD50" s="31"/>
    </row>
    <row r="51" spans="1:30" x14ac:dyDescent="0.25">
      <c r="A51" s="29">
        <v>148</v>
      </c>
      <c r="B51" s="30" t="s">
        <v>854</v>
      </c>
      <c r="C51" s="30" t="s">
        <v>855</v>
      </c>
      <c r="D51" s="31" t="s">
        <v>375</v>
      </c>
      <c r="E51" s="31"/>
      <c r="F51" s="31" t="s">
        <v>376</v>
      </c>
      <c r="G51" s="31" t="s">
        <v>856</v>
      </c>
      <c r="H51" s="31" t="s">
        <v>858</v>
      </c>
      <c r="I51" s="41" t="s">
        <v>859</v>
      </c>
      <c r="J51" s="32" t="s">
        <v>860</v>
      </c>
      <c r="K51" s="31" t="s">
        <v>861</v>
      </c>
      <c r="L51" s="32">
        <v>1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X51" s="31"/>
      <c r="Y51" s="31"/>
      <c r="Z51" s="33"/>
      <c r="AA51" s="31"/>
      <c r="AB51" s="31"/>
      <c r="AC51" s="31"/>
      <c r="AD51" s="31"/>
    </row>
    <row r="52" spans="1:30" x14ac:dyDescent="0.25">
      <c r="A52" s="29">
        <v>96</v>
      </c>
      <c r="B52" s="30" t="s">
        <v>1189</v>
      </c>
      <c r="C52" s="30" t="s">
        <v>1190</v>
      </c>
      <c r="D52" s="31" t="s">
        <v>375</v>
      </c>
      <c r="E52" s="31"/>
      <c r="F52" s="31" t="s">
        <v>376</v>
      </c>
      <c r="G52" s="31" t="s">
        <v>1191</v>
      </c>
      <c r="H52" s="31" t="s">
        <v>1193</v>
      </c>
      <c r="I52" s="41" t="s">
        <v>1194</v>
      </c>
      <c r="J52" s="31" t="s">
        <v>1195</v>
      </c>
      <c r="K52" s="31" t="s">
        <v>1196</v>
      </c>
      <c r="L52" s="32">
        <v>4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X52" s="31"/>
      <c r="Y52" s="31"/>
      <c r="Z52" s="33"/>
      <c r="AA52" s="31"/>
      <c r="AB52" s="31"/>
      <c r="AC52" s="31"/>
      <c r="AD52" s="31"/>
    </row>
    <row r="53" spans="1:30" x14ac:dyDescent="0.25">
      <c r="A53" s="29">
        <v>44</v>
      </c>
      <c r="B53" s="30" t="s">
        <v>1045</v>
      </c>
      <c r="C53" s="30" t="s">
        <v>1046</v>
      </c>
      <c r="D53" s="31" t="s">
        <v>375</v>
      </c>
      <c r="E53" s="31"/>
      <c r="F53" s="31" t="s">
        <v>376</v>
      </c>
      <c r="G53" s="31" t="s">
        <v>1047</v>
      </c>
      <c r="H53" s="31" t="s">
        <v>1049</v>
      </c>
      <c r="I53" s="41" t="s">
        <v>1050</v>
      </c>
      <c r="J53" s="31" t="s">
        <v>1051</v>
      </c>
      <c r="K53" s="31" t="s">
        <v>1052</v>
      </c>
      <c r="L53" s="32">
        <v>2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X53" s="31"/>
      <c r="Y53" s="31"/>
      <c r="Z53" s="33"/>
      <c r="AA53" s="31"/>
      <c r="AB53" s="31"/>
      <c r="AC53" s="31"/>
      <c r="AD53" s="31"/>
    </row>
    <row r="54" spans="1:30" x14ac:dyDescent="0.25">
      <c r="A54" s="29">
        <v>77</v>
      </c>
      <c r="B54" s="30" t="s">
        <v>1174</v>
      </c>
      <c r="C54" s="30" t="s">
        <v>1175</v>
      </c>
      <c r="D54" s="31" t="s">
        <v>375</v>
      </c>
      <c r="E54" s="31"/>
      <c r="F54" s="31" t="s">
        <v>376</v>
      </c>
      <c r="G54" s="31" t="s">
        <v>1047</v>
      </c>
      <c r="H54" s="31" t="s">
        <v>1177</v>
      </c>
      <c r="I54" s="31" t="s">
        <v>1178</v>
      </c>
      <c r="J54" s="32" t="s">
        <v>1179</v>
      </c>
      <c r="K54" s="31" t="s">
        <v>245</v>
      </c>
      <c r="L54" s="32">
        <v>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X54" s="31"/>
      <c r="Y54" s="31"/>
      <c r="Z54" s="33"/>
      <c r="AA54" s="31"/>
      <c r="AB54" s="31"/>
      <c r="AC54" s="31"/>
      <c r="AD54" s="31"/>
    </row>
    <row r="55" spans="1:30" x14ac:dyDescent="0.25">
      <c r="A55" s="29">
        <v>104</v>
      </c>
      <c r="B55" s="30" t="s">
        <v>1318</v>
      </c>
      <c r="C55" s="30" t="s">
        <v>1319</v>
      </c>
      <c r="D55" s="31" t="s">
        <v>375</v>
      </c>
      <c r="E55" s="31"/>
      <c r="F55" s="31" t="s">
        <v>376</v>
      </c>
      <c r="G55" s="31" t="s">
        <v>1320</v>
      </c>
      <c r="H55" s="31" t="s">
        <v>1322</v>
      </c>
      <c r="I55" s="41" t="s">
        <v>1323</v>
      </c>
      <c r="J55" s="31" t="s">
        <v>1324</v>
      </c>
      <c r="K55" s="31" t="s">
        <v>1325</v>
      </c>
      <c r="L55" s="32">
        <v>3</v>
      </c>
      <c r="M55" s="31"/>
      <c r="N55" s="31"/>
      <c r="O55" s="31"/>
      <c r="P55" s="31"/>
      <c r="Q55" s="31"/>
      <c r="R55" s="31"/>
      <c r="S55" s="31"/>
      <c r="T55" s="31"/>
      <c r="U55" s="31"/>
      <c r="V55" s="32"/>
      <c r="X55" s="31"/>
      <c r="Y55" s="31"/>
      <c r="Z55" s="33"/>
      <c r="AA55" s="32"/>
      <c r="AB55" s="31"/>
      <c r="AC55" s="31"/>
      <c r="AD55" s="32"/>
    </row>
    <row r="56" spans="1:30" x14ac:dyDescent="0.25">
      <c r="A56" s="29">
        <v>87</v>
      </c>
      <c r="B56" s="30" t="s">
        <v>647</v>
      </c>
      <c r="C56" s="30" t="s">
        <v>648</v>
      </c>
      <c r="D56" s="31" t="s">
        <v>375</v>
      </c>
      <c r="E56" s="31"/>
      <c r="F56" s="31" t="s">
        <v>376</v>
      </c>
      <c r="G56" s="31" t="s">
        <v>649</v>
      </c>
      <c r="H56" s="31" t="s">
        <v>643</v>
      </c>
      <c r="I56" s="41" t="s">
        <v>644</v>
      </c>
      <c r="J56" s="31" t="s">
        <v>645</v>
      </c>
      <c r="K56" s="31" t="s">
        <v>650</v>
      </c>
      <c r="L56" s="32">
        <v>2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X56" s="31"/>
      <c r="Y56" s="31"/>
      <c r="Z56" s="33"/>
      <c r="AA56" s="31"/>
      <c r="AB56" s="31"/>
      <c r="AC56" s="31"/>
      <c r="AD56" s="31"/>
    </row>
    <row r="57" spans="1:30" x14ac:dyDescent="0.25">
      <c r="A57" s="29">
        <v>34</v>
      </c>
      <c r="B57" s="30" t="s">
        <v>918</v>
      </c>
      <c r="C57" s="30" t="s">
        <v>919</v>
      </c>
      <c r="D57" s="31" t="s">
        <v>375</v>
      </c>
      <c r="E57" s="31"/>
      <c r="F57" s="31" t="s">
        <v>376</v>
      </c>
      <c r="G57" s="31" t="s">
        <v>920</v>
      </c>
      <c r="H57" s="31" t="s">
        <v>922</v>
      </c>
      <c r="I57" s="41" t="s">
        <v>923</v>
      </c>
      <c r="J57" s="31" t="s">
        <v>924</v>
      </c>
      <c r="K57" s="31" t="s">
        <v>925</v>
      </c>
      <c r="L57" s="32">
        <v>3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X57" s="31"/>
      <c r="Y57" s="31"/>
      <c r="Z57" s="33"/>
      <c r="AA57" s="31"/>
      <c r="AB57" s="31"/>
      <c r="AC57" s="31"/>
      <c r="AD57" s="31"/>
    </row>
    <row r="58" spans="1:30" x14ac:dyDescent="0.25">
      <c r="A58" s="29">
        <v>50</v>
      </c>
      <c r="B58" s="30" t="s">
        <v>521</v>
      </c>
      <c r="C58" s="30" t="s">
        <v>522</v>
      </c>
      <c r="D58" s="31" t="s">
        <v>375</v>
      </c>
      <c r="E58" s="31"/>
      <c r="F58" s="31" t="s">
        <v>376</v>
      </c>
      <c r="G58" s="31" t="s">
        <v>523</v>
      </c>
      <c r="H58" s="31" t="s">
        <v>525</v>
      </c>
      <c r="I58" s="41" t="s">
        <v>526</v>
      </c>
      <c r="J58" s="31" t="s">
        <v>527</v>
      </c>
      <c r="K58" s="31" t="s">
        <v>528</v>
      </c>
      <c r="L58" s="32">
        <v>2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X58" s="31"/>
      <c r="Y58" s="31"/>
      <c r="Z58" s="33"/>
      <c r="AA58" s="31"/>
      <c r="AB58" s="31"/>
      <c r="AC58" s="31"/>
      <c r="AD58" s="31"/>
    </row>
    <row r="59" spans="1:30" x14ac:dyDescent="0.25">
      <c r="A59" s="29">
        <v>30</v>
      </c>
      <c r="B59" s="30" t="s">
        <v>910</v>
      </c>
      <c r="C59" s="30" t="s">
        <v>911</v>
      </c>
      <c r="D59" s="31" t="s">
        <v>375</v>
      </c>
      <c r="E59" s="31"/>
      <c r="F59" s="31" t="s">
        <v>376</v>
      </c>
      <c r="G59" s="31" t="s">
        <v>912</v>
      </c>
      <c r="H59" s="31" t="s">
        <v>913</v>
      </c>
      <c r="I59" s="41" t="s">
        <v>914</v>
      </c>
      <c r="J59" s="31" t="s">
        <v>915</v>
      </c>
      <c r="K59" s="31" t="s">
        <v>916</v>
      </c>
      <c r="L59" s="32">
        <v>1</v>
      </c>
      <c r="M59" s="32"/>
      <c r="N59" s="32"/>
      <c r="O59" s="32"/>
      <c r="P59" s="32"/>
      <c r="Q59" s="32"/>
      <c r="R59" s="32"/>
      <c r="S59" s="32"/>
      <c r="T59" s="32"/>
      <c r="U59" s="31"/>
      <c r="V59" s="32"/>
      <c r="X59" s="31"/>
      <c r="Y59" s="31"/>
      <c r="Z59" s="33"/>
      <c r="AA59" s="32"/>
      <c r="AB59" s="31"/>
      <c r="AC59" s="31"/>
      <c r="AD59" s="32"/>
    </row>
    <row r="60" spans="1:30" x14ac:dyDescent="0.25">
      <c r="A60" s="29">
        <v>5</v>
      </c>
      <c r="B60" s="30" t="s">
        <v>1119</v>
      </c>
      <c r="C60" s="30" t="s">
        <v>1120</v>
      </c>
      <c r="D60" s="31" t="s">
        <v>375</v>
      </c>
      <c r="E60" s="31"/>
      <c r="F60" s="31" t="s">
        <v>376</v>
      </c>
      <c r="G60" s="31" t="s">
        <v>137</v>
      </c>
      <c r="H60" s="31" t="s">
        <v>1122</v>
      </c>
      <c r="I60" s="41" t="s">
        <v>1121</v>
      </c>
      <c r="J60" s="31" t="s">
        <v>1123</v>
      </c>
      <c r="K60" s="31" t="s">
        <v>1124</v>
      </c>
      <c r="L60" s="32">
        <v>2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X60" s="31"/>
      <c r="Y60" s="31"/>
      <c r="Z60" s="33"/>
      <c r="AA60" s="31"/>
      <c r="AB60" s="31"/>
      <c r="AC60" s="31"/>
      <c r="AD60" s="31"/>
    </row>
    <row r="61" spans="1:30" x14ac:dyDescent="0.25">
      <c r="A61" s="29">
        <v>145</v>
      </c>
      <c r="B61" s="30" t="s">
        <v>1267</v>
      </c>
      <c r="C61" s="30" t="s">
        <v>1268</v>
      </c>
      <c r="D61" s="31" t="s">
        <v>375</v>
      </c>
      <c r="E61" s="31"/>
      <c r="F61" s="31" t="s">
        <v>376</v>
      </c>
      <c r="G61" s="31" t="s">
        <v>1269</v>
      </c>
      <c r="H61" s="31" t="s">
        <v>1271</v>
      </c>
      <c r="I61" s="41" t="s">
        <v>1272</v>
      </c>
      <c r="J61" s="31">
        <v>8605096405</v>
      </c>
      <c r="K61" s="31" t="s">
        <v>1273</v>
      </c>
      <c r="L61" s="32">
        <v>1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X61" s="31"/>
      <c r="Y61" s="31"/>
      <c r="Z61" s="33"/>
      <c r="AA61" s="31"/>
      <c r="AB61" s="31"/>
      <c r="AC61" s="31"/>
      <c r="AD61" s="31"/>
    </row>
    <row r="62" spans="1:30" x14ac:dyDescent="0.25">
      <c r="A62" s="29">
        <v>60</v>
      </c>
      <c r="B62" s="30" t="s">
        <v>418</v>
      </c>
      <c r="C62" s="30" t="s">
        <v>419</v>
      </c>
      <c r="D62" s="31" t="s">
        <v>375</v>
      </c>
      <c r="E62" s="31"/>
      <c r="F62" s="31" t="s">
        <v>376</v>
      </c>
      <c r="G62" s="31" t="s">
        <v>420</v>
      </c>
      <c r="H62" s="31" t="s">
        <v>422</v>
      </c>
      <c r="I62" s="41" t="s">
        <v>423</v>
      </c>
      <c r="J62" s="31">
        <v>8.6053149638603702E+19</v>
      </c>
      <c r="K62" s="31" t="s">
        <v>424</v>
      </c>
      <c r="L62" s="32">
        <v>2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X62" s="31"/>
      <c r="Y62" s="31"/>
      <c r="Z62" s="33"/>
      <c r="AA62" s="31"/>
      <c r="AB62" s="31"/>
      <c r="AC62" s="31"/>
      <c r="AD62" s="31"/>
    </row>
    <row r="63" spans="1:30" x14ac:dyDescent="0.25">
      <c r="A63" s="29">
        <v>62</v>
      </c>
      <c r="B63" s="30" t="s">
        <v>1236</v>
      </c>
      <c r="C63" s="30" t="s">
        <v>1237</v>
      </c>
      <c r="D63" s="31" t="s">
        <v>375</v>
      </c>
      <c r="E63" s="31"/>
      <c r="F63" s="31" t="s">
        <v>376</v>
      </c>
      <c r="G63" s="31" t="s">
        <v>1238</v>
      </c>
      <c r="H63" s="31" t="s">
        <v>1240</v>
      </c>
      <c r="I63" s="41" t="s">
        <v>1241</v>
      </c>
      <c r="J63" s="31" t="s">
        <v>1242</v>
      </c>
      <c r="K63" s="31" t="s">
        <v>1243</v>
      </c>
      <c r="L63" s="32">
        <v>7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X63" s="31"/>
      <c r="Y63" s="31"/>
      <c r="Z63" s="33"/>
      <c r="AA63" s="31"/>
      <c r="AB63" s="31"/>
      <c r="AC63" s="31"/>
      <c r="AD63" s="31"/>
    </row>
    <row r="64" spans="1:30" x14ac:dyDescent="0.25">
      <c r="A64" s="29">
        <v>78</v>
      </c>
      <c r="B64" s="30" t="s">
        <v>614</v>
      </c>
      <c r="C64" s="30" t="s">
        <v>615</v>
      </c>
      <c r="D64" s="31" t="s">
        <v>375</v>
      </c>
      <c r="E64" s="31"/>
      <c r="F64" s="31" t="s">
        <v>376</v>
      </c>
      <c r="G64" s="31" t="s">
        <v>616</v>
      </c>
      <c r="H64" s="31" t="s">
        <v>618</v>
      </c>
      <c r="I64" s="41" t="s">
        <v>619</v>
      </c>
      <c r="J64" s="31" t="s">
        <v>620</v>
      </c>
      <c r="K64" s="31" t="s">
        <v>621</v>
      </c>
      <c r="L64" s="32">
        <v>1</v>
      </c>
      <c r="M64" s="31"/>
      <c r="N64" s="31"/>
      <c r="O64" s="31"/>
      <c r="P64" s="31"/>
      <c r="Q64" s="31"/>
      <c r="R64" s="31"/>
      <c r="S64" s="31"/>
      <c r="T64" s="31"/>
      <c r="U64" s="31"/>
      <c r="V64" s="32"/>
      <c r="X64" s="31"/>
      <c r="Y64" s="31"/>
      <c r="Z64" s="33"/>
      <c r="AA64" s="32"/>
      <c r="AB64" s="31"/>
      <c r="AC64" s="31"/>
      <c r="AD64" s="32"/>
    </row>
    <row r="65" spans="1:30" x14ac:dyDescent="0.25">
      <c r="A65" s="29">
        <v>83</v>
      </c>
      <c r="B65" s="30" t="s">
        <v>1254</v>
      </c>
      <c r="C65" s="30" t="s">
        <v>1255</v>
      </c>
      <c r="D65" s="31" t="s">
        <v>375</v>
      </c>
      <c r="E65" s="31"/>
      <c r="F65" s="31" t="s">
        <v>376</v>
      </c>
      <c r="G65" s="31" t="s">
        <v>1256</v>
      </c>
      <c r="H65" s="31" t="s">
        <v>1258</v>
      </c>
      <c r="I65" s="41" t="s">
        <v>1259</v>
      </c>
      <c r="J65" s="31" t="s">
        <v>1260</v>
      </c>
      <c r="K65" s="31" t="s">
        <v>1261</v>
      </c>
      <c r="L65" s="32">
        <v>4</v>
      </c>
      <c r="M65" s="31"/>
      <c r="N65" s="31"/>
      <c r="O65" s="31"/>
      <c r="P65" s="31"/>
      <c r="Q65" s="31"/>
      <c r="R65" s="31"/>
      <c r="S65" s="31"/>
      <c r="T65" s="31"/>
      <c r="U65" s="31"/>
      <c r="V65" s="32"/>
      <c r="X65" s="31"/>
      <c r="Y65" s="31"/>
      <c r="Z65" s="33"/>
      <c r="AA65" s="32"/>
      <c r="AB65" s="31"/>
      <c r="AC65" s="31"/>
      <c r="AD65" s="32"/>
    </row>
    <row r="66" spans="1:30" x14ac:dyDescent="0.25">
      <c r="A66" s="29">
        <v>63</v>
      </c>
      <c r="B66" s="30" t="s">
        <v>1408</v>
      </c>
      <c r="C66" s="30" t="s">
        <v>1409</v>
      </c>
      <c r="D66" s="31" t="s">
        <v>375</v>
      </c>
      <c r="E66" s="31"/>
      <c r="F66" s="31" t="s">
        <v>376</v>
      </c>
      <c r="G66" s="31" t="s">
        <v>1410</v>
      </c>
      <c r="H66" s="31" t="s">
        <v>1412</v>
      </c>
      <c r="I66" s="41" t="s">
        <v>1413</v>
      </c>
      <c r="J66" s="31" t="s">
        <v>1414</v>
      </c>
      <c r="K66" s="31" t="s">
        <v>1415</v>
      </c>
      <c r="L66" s="32">
        <v>4</v>
      </c>
      <c r="M66" s="31"/>
      <c r="N66" s="31"/>
      <c r="O66" s="31"/>
      <c r="P66" s="31"/>
      <c r="Q66" s="31"/>
      <c r="R66" s="31"/>
      <c r="S66" s="31"/>
      <c r="T66" s="31"/>
      <c r="U66" s="31"/>
      <c r="V66" s="31"/>
      <c r="X66" s="31"/>
      <c r="Y66" s="31"/>
      <c r="Z66" s="33"/>
      <c r="AA66" s="31"/>
      <c r="AB66" s="31"/>
      <c r="AC66" s="31"/>
      <c r="AD66" s="31"/>
    </row>
    <row r="67" spans="1:30" x14ac:dyDescent="0.25">
      <c r="A67" s="29">
        <v>132</v>
      </c>
      <c r="B67" s="30" t="s">
        <v>1074</v>
      </c>
      <c r="C67" s="30" t="s">
        <v>1075</v>
      </c>
      <c r="D67" s="31" t="s">
        <v>375</v>
      </c>
      <c r="E67" s="31"/>
      <c r="F67" s="31" t="s">
        <v>376</v>
      </c>
      <c r="G67" s="31" t="s">
        <v>1076</v>
      </c>
      <c r="H67" s="31" t="s">
        <v>1078</v>
      </c>
      <c r="I67" s="41" t="s">
        <v>1079</v>
      </c>
      <c r="J67" s="31" t="s">
        <v>1080</v>
      </c>
      <c r="K67" s="31" t="s">
        <v>1081</v>
      </c>
      <c r="L67" s="32">
        <v>3</v>
      </c>
      <c r="M67" s="31"/>
      <c r="N67" s="31"/>
      <c r="O67" s="31"/>
      <c r="P67" s="31"/>
      <c r="Q67" s="31"/>
      <c r="R67" s="31"/>
      <c r="S67" s="31"/>
      <c r="T67" s="31"/>
      <c r="U67" s="31"/>
      <c r="V67" s="32"/>
      <c r="X67" s="31"/>
      <c r="Y67" s="31"/>
      <c r="Z67" s="33"/>
      <c r="AA67" s="32"/>
      <c r="AB67" s="31"/>
      <c r="AC67" s="31"/>
      <c r="AD67" s="32"/>
    </row>
    <row r="68" spans="1:30" x14ac:dyDescent="0.25">
      <c r="A68" s="29">
        <v>139</v>
      </c>
      <c r="B68" s="30" t="s">
        <v>826</v>
      </c>
      <c r="C68" s="30" t="s">
        <v>827</v>
      </c>
      <c r="D68" s="31" t="s">
        <v>375</v>
      </c>
      <c r="E68" s="31"/>
      <c r="F68" s="31" t="s">
        <v>376</v>
      </c>
      <c r="G68" s="31" t="s">
        <v>828</v>
      </c>
      <c r="H68" s="31" t="s">
        <v>830</v>
      </c>
      <c r="I68" s="41" t="s">
        <v>831</v>
      </c>
      <c r="J68" s="31" t="s">
        <v>832</v>
      </c>
      <c r="K68" s="31" t="s">
        <v>833</v>
      </c>
      <c r="L68" s="32">
        <v>1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X68" s="31"/>
      <c r="Y68" s="31"/>
      <c r="Z68" s="33"/>
      <c r="AA68" s="31"/>
      <c r="AB68" s="31"/>
      <c r="AC68" s="31"/>
      <c r="AD68" s="31"/>
    </row>
    <row r="69" spans="1:30" x14ac:dyDescent="0.25">
      <c r="A69" s="29">
        <v>143</v>
      </c>
      <c r="B69" s="30" t="s">
        <v>836</v>
      </c>
      <c r="C69" s="30" t="s">
        <v>837</v>
      </c>
      <c r="D69" s="31" t="s">
        <v>375</v>
      </c>
      <c r="E69" s="31"/>
      <c r="F69" s="31" t="s">
        <v>376</v>
      </c>
      <c r="G69" s="31" t="s">
        <v>838</v>
      </c>
      <c r="H69" s="31" t="s">
        <v>840</v>
      </c>
      <c r="I69" s="41" t="s">
        <v>841</v>
      </c>
      <c r="J69" s="32" t="s">
        <v>842</v>
      </c>
      <c r="K69" s="31" t="s">
        <v>161</v>
      </c>
      <c r="L69" s="32">
        <v>12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X69" s="31"/>
      <c r="Y69" s="31"/>
      <c r="Z69" s="33"/>
      <c r="AA69" s="31"/>
      <c r="AB69" s="31"/>
      <c r="AC69" s="31"/>
      <c r="AD69" s="31"/>
    </row>
    <row r="70" spans="1:30" x14ac:dyDescent="0.25">
      <c r="A70" s="29">
        <v>57</v>
      </c>
      <c r="B70" s="30" t="s">
        <v>1162</v>
      </c>
      <c r="C70" s="30" t="s">
        <v>1163</v>
      </c>
      <c r="D70" s="31" t="s">
        <v>375</v>
      </c>
      <c r="E70" s="31"/>
      <c r="F70" s="31" t="s">
        <v>376</v>
      </c>
      <c r="G70" s="31" t="s">
        <v>1164</v>
      </c>
      <c r="H70" s="31" t="s">
        <v>560</v>
      </c>
      <c r="I70" s="41" t="s">
        <v>561</v>
      </c>
      <c r="J70" s="31" t="s">
        <v>1151</v>
      </c>
      <c r="K70" s="31" t="s">
        <v>1165</v>
      </c>
      <c r="L70" s="32">
        <v>3</v>
      </c>
      <c r="M70" s="31"/>
      <c r="N70" s="31"/>
      <c r="O70" s="31"/>
      <c r="P70" s="31"/>
      <c r="Q70" s="31"/>
      <c r="R70" s="31"/>
      <c r="S70" s="31"/>
      <c r="T70" s="31"/>
      <c r="U70" s="31"/>
      <c r="V70" s="31"/>
      <c r="X70" s="31"/>
      <c r="Y70" s="31"/>
      <c r="Z70" s="33"/>
      <c r="AA70" s="31"/>
      <c r="AB70" s="31"/>
      <c r="AC70" s="31"/>
      <c r="AD70" s="31"/>
    </row>
    <row r="71" spans="1:30" x14ac:dyDescent="0.25">
      <c r="A71" s="29">
        <v>46</v>
      </c>
      <c r="B71" s="30" t="s">
        <v>1384</v>
      </c>
      <c r="C71" s="30" t="s">
        <v>1385</v>
      </c>
      <c r="D71" s="31" t="s">
        <v>375</v>
      </c>
      <c r="E71" s="31"/>
      <c r="F71" s="31" t="s">
        <v>376</v>
      </c>
      <c r="G71" s="31" t="s">
        <v>1386</v>
      </c>
      <c r="H71" s="31" t="s">
        <v>1388</v>
      </c>
      <c r="I71" s="41" t="s">
        <v>1389</v>
      </c>
      <c r="J71" s="31" t="s">
        <v>1390</v>
      </c>
      <c r="K71" s="31" t="s">
        <v>1391</v>
      </c>
      <c r="L71" s="32">
        <v>1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X71" s="31"/>
      <c r="Y71" s="31"/>
      <c r="Z71" s="33"/>
      <c r="AA71" s="31"/>
      <c r="AB71" s="31"/>
      <c r="AC71" s="31"/>
      <c r="AD71" s="31"/>
    </row>
    <row r="72" spans="1:30" x14ac:dyDescent="0.25">
      <c r="A72" s="29">
        <v>32</v>
      </c>
      <c r="B72" s="30" t="s">
        <v>1284</v>
      </c>
      <c r="C72" s="30" t="s">
        <v>1285</v>
      </c>
      <c r="D72" s="31" t="s">
        <v>375</v>
      </c>
      <c r="E72" s="31"/>
      <c r="F72" s="31" t="s">
        <v>376</v>
      </c>
      <c r="G72" s="31" t="s">
        <v>1286</v>
      </c>
      <c r="H72" s="31" t="s">
        <v>396</v>
      </c>
      <c r="I72" s="41" t="s">
        <v>397</v>
      </c>
      <c r="J72" s="31" t="s">
        <v>398</v>
      </c>
      <c r="K72" s="31" t="s">
        <v>1287</v>
      </c>
      <c r="L72" s="32">
        <v>5</v>
      </c>
      <c r="M72" s="31"/>
      <c r="N72" s="31"/>
      <c r="O72" s="31"/>
      <c r="P72" s="31"/>
      <c r="Q72" s="31"/>
      <c r="R72" s="31"/>
      <c r="S72" s="31"/>
      <c r="T72" s="31"/>
      <c r="U72" s="31"/>
      <c r="V72" s="31"/>
      <c r="X72" s="31"/>
      <c r="Y72" s="31"/>
      <c r="Z72" s="33"/>
      <c r="AA72" s="31"/>
      <c r="AB72" s="31"/>
      <c r="AC72" s="31"/>
      <c r="AD72" s="31"/>
    </row>
    <row r="73" spans="1:30" x14ac:dyDescent="0.25">
      <c r="A73" s="29">
        <v>136</v>
      </c>
      <c r="B73" s="30" t="s">
        <v>1092</v>
      </c>
      <c r="C73" s="30" t="s">
        <v>1093</v>
      </c>
      <c r="D73" s="31" t="s">
        <v>375</v>
      </c>
      <c r="E73" s="31"/>
      <c r="F73" s="31" t="s">
        <v>376</v>
      </c>
      <c r="G73" s="31" t="s">
        <v>1094</v>
      </c>
      <c r="H73" s="31" t="s">
        <v>1096</v>
      </c>
      <c r="I73" s="41" t="s">
        <v>1097</v>
      </c>
      <c r="J73" s="31" t="s">
        <v>1098</v>
      </c>
      <c r="K73" s="31" t="s">
        <v>1099</v>
      </c>
      <c r="L73" s="32">
        <v>2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X73" s="31"/>
      <c r="Y73" s="31"/>
      <c r="Z73" s="33"/>
      <c r="AA73" s="31"/>
      <c r="AB73" s="31"/>
      <c r="AC73" s="31"/>
      <c r="AD73" s="31"/>
    </row>
    <row r="74" spans="1:30" x14ac:dyDescent="0.25">
      <c r="A74" s="29">
        <v>20</v>
      </c>
      <c r="B74" s="30" t="s">
        <v>897</v>
      </c>
      <c r="C74" s="30" t="s">
        <v>898</v>
      </c>
      <c r="D74" s="31" t="s">
        <v>375</v>
      </c>
      <c r="E74" s="31"/>
      <c r="F74" s="31" t="s">
        <v>376</v>
      </c>
      <c r="G74" s="31" t="s">
        <v>899</v>
      </c>
      <c r="H74" s="31" t="s">
        <v>900</v>
      </c>
      <c r="I74" s="41" t="s">
        <v>901</v>
      </c>
      <c r="J74" s="31" t="s">
        <v>562</v>
      </c>
      <c r="K74" s="31" t="s">
        <v>902</v>
      </c>
      <c r="L74" s="32">
        <v>1</v>
      </c>
      <c r="M74" s="31"/>
      <c r="N74" s="31"/>
      <c r="O74" s="31"/>
      <c r="P74" s="31"/>
      <c r="Q74" s="31"/>
      <c r="R74" s="31"/>
      <c r="S74" s="31"/>
      <c r="T74" s="31"/>
      <c r="U74" s="31"/>
      <c r="V74" s="31"/>
      <c r="X74" s="31"/>
      <c r="Y74" s="31"/>
      <c r="Z74" s="33"/>
      <c r="AA74" s="31"/>
      <c r="AB74" s="31"/>
      <c r="AC74" s="31"/>
      <c r="AD74" s="31"/>
    </row>
    <row r="75" spans="1:30" x14ac:dyDescent="0.25">
      <c r="A75" s="29">
        <v>21</v>
      </c>
      <c r="B75" s="30" t="s">
        <v>904</v>
      </c>
      <c r="C75" s="30" t="s">
        <v>905</v>
      </c>
      <c r="D75" s="31" t="s">
        <v>375</v>
      </c>
      <c r="E75" s="31"/>
      <c r="F75" s="31" t="s">
        <v>376</v>
      </c>
      <c r="G75" s="31" t="s">
        <v>906</v>
      </c>
      <c r="H75" s="31" t="s">
        <v>900</v>
      </c>
      <c r="I75" s="31" t="s">
        <v>901</v>
      </c>
      <c r="J75" s="31" t="s">
        <v>907</v>
      </c>
      <c r="K75" s="31" t="s">
        <v>908</v>
      </c>
      <c r="L75" s="32">
        <v>1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X75" s="31"/>
      <c r="Y75" s="31"/>
      <c r="Z75" s="33"/>
      <c r="AA75" s="31"/>
      <c r="AB75" s="31"/>
      <c r="AC75" s="31"/>
      <c r="AD75" s="31"/>
    </row>
    <row r="76" spans="1:30" x14ac:dyDescent="0.25">
      <c r="A76" s="29">
        <v>150</v>
      </c>
      <c r="B76" s="30" t="s">
        <v>1401</v>
      </c>
      <c r="C76" s="30" t="s">
        <v>1402</v>
      </c>
      <c r="D76" s="31" t="s">
        <v>375</v>
      </c>
      <c r="E76" s="31"/>
      <c r="F76" s="31" t="s">
        <v>376</v>
      </c>
      <c r="G76" s="31" t="s">
        <v>1403</v>
      </c>
      <c r="H76" s="31" t="s">
        <v>1405</v>
      </c>
      <c r="I76" s="41" t="s">
        <v>1406</v>
      </c>
      <c r="J76" s="31">
        <v>8605746351</v>
      </c>
      <c r="K76" s="31" t="s">
        <v>1407</v>
      </c>
      <c r="L76" s="32">
        <v>1</v>
      </c>
      <c r="M76" s="31"/>
      <c r="N76" s="31"/>
      <c r="O76" s="31"/>
      <c r="P76" s="31"/>
      <c r="Q76" s="31"/>
      <c r="R76" s="31"/>
      <c r="S76" s="31"/>
      <c r="T76" s="31"/>
      <c r="U76" s="31"/>
      <c r="V76" s="31"/>
      <c r="X76" s="31"/>
      <c r="Y76" s="31"/>
      <c r="Z76" s="33"/>
      <c r="AA76" s="31"/>
      <c r="AB76" s="31"/>
      <c r="AC76" s="31"/>
      <c r="AD76" s="31"/>
    </row>
    <row r="77" spans="1:30" x14ac:dyDescent="0.25">
      <c r="A77" s="29">
        <v>72</v>
      </c>
      <c r="B77" s="30" t="s">
        <v>1393</v>
      </c>
      <c r="C77" s="30" t="s">
        <v>1394</v>
      </c>
      <c r="D77" s="31" t="s">
        <v>375</v>
      </c>
      <c r="E77" s="31"/>
      <c r="F77" s="31" t="s">
        <v>376</v>
      </c>
      <c r="G77" s="31" t="s">
        <v>1395</v>
      </c>
      <c r="H77" s="31" t="s">
        <v>1397</v>
      </c>
      <c r="I77" s="41" t="s">
        <v>1398</v>
      </c>
      <c r="J77" s="31" t="s">
        <v>1399</v>
      </c>
      <c r="K77" s="31" t="s">
        <v>297</v>
      </c>
      <c r="L77" s="32">
        <v>10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X77" s="31"/>
      <c r="Y77" s="31"/>
      <c r="Z77" s="33"/>
      <c r="AA77" s="31"/>
      <c r="AB77" s="31"/>
      <c r="AC77" s="31"/>
      <c r="AD77" s="31"/>
    </row>
    <row r="78" spans="1:30" x14ac:dyDescent="0.25">
      <c r="A78" s="29">
        <v>155</v>
      </c>
      <c r="B78" s="30" t="s">
        <v>1336</v>
      </c>
      <c r="C78" s="30" t="s">
        <v>1337</v>
      </c>
      <c r="D78" s="31" t="s">
        <v>375</v>
      </c>
      <c r="E78" s="31"/>
      <c r="F78" s="31" t="s">
        <v>376</v>
      </c>
      <c r="G78" s="31" t="s">
        <v>1338</v>
      </c>
      <c r="H78" s="31" t="s">
        <v>1340</v>
      </c>
      <c r="I78" s="41" t="s">
        <v>1341</v>
      </c>
      <c r="J78" s="31" t="s">
        <v>1342</v>
      </c>
      <c r="K78" s="31" t="s">
        <v>1343</v>
      </c>
      <c r="L78" s="32">
        <v>7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X78" s="31"/>
      <c r="Y78" s="31"/>
      <c r="Z78" s="33"/>
      <c r="AA78" s="31"/>
      <c r="AB78" s="31"/>
      <c r="AC78" s="31"/>
      <c r="AD78" s="31"/>
    </row>
    <row r="79" spans="1:30" x14ac:dyDescent="0.25">
      <c r="A79" s="29">
        <v>130</v>
      </c>
      <c r="B79" s="30" t="s">
        <v>789</v>
      </c>
      <c r="C79" s="30" t="s">
        <v>790</v>
      </c>
      <c r="D79" s="31" t="s">
        <v>375</v>
      </c>
      <c r="E79" s="31"/>
      <c r="F79" s="31" t="s">
        <v>376</v>
      </c>
      <c r="G79" s="31" t="s">
        <v>791</v>
      </c>
      <c r="H79" s="31" t="s">
        <v>793</v>
      </c>
      <c r="I79" s="41" t="s">
        <v>794</v>
      </c>
      <c r="J79" s="31" t="s">
        <v>795</v>
      </c>
      <c r="K79" s="31" t="s">
        <v>796</v>
      </c>
      <c r="L79" s="32">
        <v>5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X79" s="31"/>
      <c r="Y79" s="31"/>
      <c r="Z79" s="33"/>
      <c r="AA79" s="31"/>
      <c r="AB79" s="31"/>
      <c r="AC79" s="31"/>
      <c r="AD79" s="31"/>
    </row>
    <row r="80" spans="1:30" x14ac:dyDescent="0.25">
      <c r="A80" s="29">
        <v>51</v>
      </c>
      <c r="B80" s="30" t="s">
        <v>1306</v>
      </c>
      <c r="C80" s="30" t="s">
        <v>1307</v>
      </c>
      <c r="D80" s="31" t="s">
        <v>375</v>
      </c>
      <c r="E80" s="31"/>
      <c r="F80" s="31" t="s">
        <v>376</v>
      </c>
      <c r="G80" s="31" t="s">
        <v>1308</v>
      </c>
      <c r="H80" s="31" t="s">
        <v>896</v>
      </c>
      <c r="I80" s="31" t="s">
        <v>938</v>
      </c>
      <c r="J80" s="31" t="s">
        <v>894</v>
      </c>
      <c r="K80" s="31" t="s">
        <v>1309</v>
      </c>
      <c r="L80" s="32">
        <v>6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X80" s="31"/>
      <c r="Y80" s="31"/>
      <c r="Z80" s="33"/>
      <c r="AA80" s="31"/>
      <c r="AB80" s="31"/>
      <c r="AC80" s="31"/>
      <c r="AD80" s="31"/>
    </row>
    <row r="81" spans="1:30" x14ac:dyDescent="0.25">
      <c r="A81" s="29">
        <v>17</v>
      </c>
      <c r="B81" s="30" t="s">
        <v>888</v>
      </c>
      <c r="C81" s="30" t="s">
        <v>889</v>
      </c>
      <c r="D81" s="31" t="s">
        <v>375</v>
      </c>
      <c r="E81" s="31"/>
      <c r="F81" s="31" t="s">
        <v>376</v>
      </c>
      <c r="G81" s="31" t="s">
        <v>890</v>
      </c>
      <c r="H81" s="31" t="s">
        <v>892</v>
      </c>
      <c r="I81" s="31" t="s">
        <v>893</v>
      </c>
      <c r="J81" s="31" t="s">
        <v>894</v>
      </c>
      <c r="K81" s="31" t="s">
        <v>895</v>
      </c>
      <c r="L81" s="32">
        <v>1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X81" s="31"/>
      <c r="Y81" s="31"/>
      <c r="Z81" s="33"/>
      <c r="AA81" s="31"/>
      <c r="AB81" s="31"/>
      <c r="AC81" s="31"/>
      <c r="AD81" s="31"/>
    </row>
    <row r="82" spans="1:30" x14ac:dyDescent="0.25">
      <c r="A82" s="29">
        <v>141</v>
      </c>
      <c r="B82" s="30" t="s">
        <v>373</v>
      </c>
      <c r="C82" s="30" t="s">
        <v>374</v>
      </c>
      <c r="D82" s="31" t="s">
        <v>375</v>
      </c>
      <c r="E82" s="31">
        <v>0</v>
      </c>
      <c r="F82" s="31" t="s">
        <v>376</v>
      </c>
      <c r="G82" s="31" t="s">
        <v>377</v>
      </c>
      <c r="H82" s="31" t="s">
        <v>379</v>
      </c>
      <c r="I82" s="41" t="s">
        <v>380</v>
      </c>
      <c r="J82" s="31" t="s">
        <v>381</v>
      </c>
      <c r="K82" s="31" t="s">
        <v>382</v>
      </c>
      <c r="L82" s="32">
        <v>2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X82" s="31"/>
      <c r="Y82" s="31"/>
      <c r="Z82" s="33"/>
      <c r="AA82" s="31"/>
      <c r="AB82" s="31"/>
      <c r="AC82" s="31"/>
      <c r="AD82" s="31"/>
    </row>
    <row r="83" spans="1:30" x14ac:dyDescent="0.25">
      <c r="A83" s="29">
        <v>59</v>
      </c>
      <c r="B83" s="30" t="s">
        <v>557</v>
      </c>
      <c r="C83" s="30" t="s">
        <v>558</v>
      </c>
      <c r="D83" s="31" t="s">
        <v>375</v>
      </c>
      <c r="E83" s="31"/>
      <c r="F83" s="31" t="s">
        <v>376</v>
      </c>
      <c r="G83" s="31" t="s">
        <v>559</v>
      </c>
      <c r="H83" s="31" t="s">
        <v>560</v>
      </c>
      <c r="I83" s="41" t="s">
        <v>561</v>
      </c>
      <c r="J83" s="31" t="s">
        <v>562</v>
      </c>
      <c r="K83" s="31" t="s">
        <v>563</v>
      </c>
      <c r="L83" s="32">
        <v>3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X83" s="31"/>
      <c r="Y83" s="31"/>
      <c r="Z83" s="33"/>
      <c r="AA83" s="31"/>
      <c r="AB83" s="31"/>
      <c r="AC83" s="31"/>
      <c r="AD83" s="31"/>
    </row>
    <row r="84" spans="1:30" x14ac:dyDescent="0.25">
      <c r="A84" s="29">
        <v>103</v>
      </c>
      <c r="B84" s="30" t="s">
        <v>717</v>
      </c>
      <c r="C84" s="30" t="s">
        <v>718</v>
      </c>
      <c r="D84" s="31" t="s">
        <v>375</v>
      </c>
      <c r="E84" s="31"/>
      <c r="F84" s="31" t="s">
        <v>376</v>
      </c>
      <c r="G84" s="31" t="s">
        <v>719</v>
      </c>
      <c r="H84" s="31" t="s">
        <v>721</v>
      </c>
      <c r="I84" s="41" t="s">
        <v>722</v>
      </c>
      <c r="J84" s="32" t="s">
        <v>723</v>
      </c>
      <c r="K84" s="31" t="s">
        <v>724</v>
      </c>
      <c r="L84" s="32">
        <v>1</v>
      </c>
      <c r="M84" s="31"/>
      <c r="N84" s="31"/>
      <c r="O84" s="31"/>
      <c r="P84" s="31"/>
      <c r="Q84" s="31"/>
      <c r="R84" s="31"/>
      <c r="S84" s="31"/>
      <c r="T84" s="31"/>
      <c r="U84" s="31"/>
      <c r="V84" s="31"/>
      <c r="X84" s="31"/>
      <c r="Y84" s="31"/>
      <c r="Z84" s="33"/>
      <c r="AA84" s="31"/>
      <c r="AB84" s="31"/>
      <c r="AC84" s="31"/>
      <c r="AD84" s="31"/>
    </row>
    <row r="85" spans="1:30" x14ac:dyDescent="0.25">
      <c r="A85" s="29">
        <v>154</v>
      </c>
      <c r="B85" s="30" t="s">
        <v>1102</v>
      </c>
      <c r="C85" s="30" t="s">
        <v>1103</v>
      </c>
      <c r="D85" s="31" t="s">
        <v>375</v>
      </c>
      <c r="E85" s="31"/>
      <c r="F85" s="31" t="s">
        <v>376</v>
      </c>
      <c r="G85" s="31" t="s">
        <v>1104</v>
      </c>
      <c r="H85" s="31" t="s">
        <v>1106</v>
      </c>
      <c r="I85" s="41" t="s">
        <v>1107</v>
      </c>
      <c r="J85" s="31" t="s">
        <v>1108</v>
      </c>
      <c r="K85" s="31" t="s">
        <v>1109</v>
      </c>
      <c r="L85" s="32">
        <v>2</v>
      </c>
      <c r="M85" s="31"/>
      <c r="N85" s="31"/>
      <c r="O85" s="31"/>
      <c r="P85" s="31"/>
      <c r="Q85" s="31"/>
      <c r="R85" s="31"/>
      <c r="S85" s="31"/>
      <c r="T85" s="31"/>
      <c r="U85" s="31"/>
      <c r="V85" s="31"/>
      <c r="X85" s="31"/>
      <c r="Y85" s="31"/>
      <c r="Z85" s="33"/>
      <c r="AA85" s="31"/>
      <c r="AB85" s="31"/>
      <c r="AC85" s="31"/>
      <c r="AD85" s="31"/>
    </row>
    <row r="86" spans="1:30" x14ac:dyDescent="0.25">
      <c r="A86" s="29">
        <v>9</v>
      </c>
      <c r="B86" s="30" t="s">
        <v>1008</v>
      </c>
      <c r="C86" s="30" t="s">
        <v>1009</v>
      </c>
      <c r="D86" s="31" t="s">
        <v>375</v>
      </c>
      <c r="E86" s="31"/>
      <c r="F86" s="31" t="s">
        <v>376</v>
      </c>
      <c r="G86" s="31" t="s">
        <v>1010</v>
      </c>
      <c r="H86" s="31" t="s">
        <v>1012</v>
      </c>
      <c r="I86" s="41" t="s">
        <v>1013</v>
      </c>
      <c r="J86" s="31" t="s">
        <v>1014</v>
      </c>
      <c r="K86" s="31" t="s">
        <v>1015</v>
      </c>
      <c r="L86" s="32">
        <v>8</v>
      </c>
      <c r="M86" s="31"/>
      <c r="N86" s="31"/>
      <c r="O86" s="31"/>
      <c r="P86" s="31"/>
      <c r="Q86" s="31"/>
      <c r="R86" s="31"/>
      <c r="S86" s="31"/>
      <c r="T86" s="31"/>
      <c r="U86" s="31"/>
      <c r="V86" s="31"/>
      <c r="X86" s="31"/>
      <c r="Y86" s="31"/>
      <c r="Z86" s="33"/>
      <c r="AA86" s="31"/>
      <c r="AB86" s="31"/>
      <c r="AC86" s="31"/>
      <c r="AD86" s="31"/>
    </row>
    <row r="87" spans="1:30" x14ac:dyDescent="0.25">
      <c r="A87" s="29">
        <v>54</v>
      </c>
      <c r="B87" s="30" t="s">
        <v>1054</v>
      </c>
      <c r="C87" s="30" t="s">
        <v>1055</v>
      </c>
      <c r="D87" s="31" t="s">
        <v>375</v>
      </c>
      <c r="E87" s="31"/>
      <c r="F87" s="31" t="s">
        <v>376</v>
      </c>
      <c r="G87" s="31" t="s">
        <v>1056</v>
      </c>
      <c r="H87" s="31" t="s">
        <v>1058</v>
      </c>
      <c r="I87" s="41" t="s">
        <v>1059</v>
      </c>
      <c r="J87" s="32" t="s">
        <v>1060</v>
      </c>
      <c r="K87" s="31" t="s">
        <v>1061</v>
      </c>
      <c r="L87" s="32">
        <v>2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X87" s="31"/>
      <c r="Y87" s="31"/>
      <c r="Z87" s="33"/>
      <c r="AA87" s="31"/>
      <c r="AB87" s="31"/>
      <c r="AC87" s="31"/>
      <c r="AD87" s="31"/>
    </row>
    <row r="88" spans="1:30" x14ac:dyDescent="0.25">
      <c r="A88" s="29">
        <v>76</v>
      </c>
      <c r="B88" s="30" t="s">
        <v>957</v>
      </c>
      <c r="C88" s="30" t="s">
        <v>958</v>
      </c>
      <c r="D88" s="31" t="s">
        <v>375</v>
      </c>
      <c r="E88" s="31"/>
      <c r="F88" s="31" t="s">
        <v>376</v>
      </c>
      <c r="G88" s="31" t="s">
        <v>959</v>
      </c>
      <c r="H88" s="31" t="s">
        <v>961</v>
      </c>
      <c r="I88" s="41" t="s">
        <v>962</v>
      </c>
      <c r="J88" s="31" t="s">
        <v>963</v>
      </c>
      <c r="K88" s="31" t="s">
        <v>189</v>
      </c>
      <c r="L88" s="32">
        <v>1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X88" s="31"/>
      <c r="Y88" s="31"/>
      <c r="Z88" s="33"/>
      <c r="AA88" s="31"/>
      <c r="AB88" s="31"/>
      <c r="AC88" s="31"/>
      <c r="AD88" s="31"/>
    </row>
    <row r="89" spans="1:30" x14ac:dyDescent="0.25">
      <c r="A89" s="29">
        <v>120</v>
      </c>
      <c r="B89" s="30" t="s">
        <v>1418</v>
      </c>
      <c r="C89" s="30" t="s">
        <v>1419</v>
      </c>
      <c r="D89" s="31" t="s">
        <v>375</v>
      </c>
      <c r="E89" s="31"/>
      <c r="F89" s="31" t="s">
        <v>376</v>
      </c>
      <c r="G89" s="31" t="s">
        <v>1420</v>
      </c>
      <c r="H89" s="31" t="s">
        <v>1422</v>
      </c>
      <c r="I89" s="41" t="s">
        <v>1423</v>
      </c>
      <c r="J89" s="31" t="s">
        <v>1424</v>
      </c>
      <c r="K89" s="31" t="s">
        <v>1425</v>
      </c>
      <c r="L89" s="32">
        <v>5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X89" s="31"/>
      <c r="Y89" s="31"/>
      <c r="Z89" s="33"/>
      <c r="AA89" s="31"/>
      <c r="AB89" s="31"/>
      <c r="AC89" s="31"/>
      <c r="AD89" s="31"/>
    </row>
    <row r="90" spans="1:30" x14ac:dyDescent="0.25">
      <c r="A90" s="29">
        <v>100</v>
      </c>
      <c r="B90" s="30" t="s">
        <v>691</v>
      </c>
      <c r="C90" s="30" t="s">
        <v>692</v>
      </c>
      <c r="D90" s="31" t="s">
        <v>375</v>
      </c>
      <c r="E90" s="31"/>
      <c r="F90" s="31" t="s">
        <v>376</v>
      </c>
      <c r="G90" s="31" t="s">
        <v>693</v>
      </c>
      <c r="H90" s="31" t="s">
        <v>695</v>
      </c>
      <c r="I90" s="41" t="s">
        <v>696</v>
      </c>
      <c r="J90" s="31" t="s">
        <v>697</v>
      </c>
      <c r="K90" s="31" t="s">
        <v>698</v>
      </c>
      <c r="L90" s="32">
        <v>8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X90" s="31"/>
      <c r="Y90" s="31"/>
      <c r="Z90" s="33"/>
      <c r="AA90" s="31"/>
      <c r="AB90" s="31"/>
      <c r="AC90" s="31"/>
      <c r="AD90" s="31"/>
    </row>
    <row r="91" spans="1:30" x14ac:dyDescent="0.25">
      <c r="A91" s="29">
        <v>14</v>
      </c>
      <c r="B91" s="30" t="s">
        <v>435</v>
      </c>
      <c r="C91" s="30" t="s">
        <v>436</v>
      </c>
      <c r="D91" s="31" t="s">
        <v>375</v>
      </c>
      <c r="E91" s="31"/>
      <c r="F91" s="31" t="s">
        <v>376</v>
      </c>
      <c r="G91" s="31" t="s">
        <v>437</v>
      </c>
      <c r="H91" s="31" t="s">
        <v>439</v>
      </c>
      <c r="I91" s="41" t="s">
        <v>440</v>
      </c>
      <c r="J91" s="31" t="s">
        <v>441</v>
      </c>
      <c r="K91" s="31" t="s">
        <v>72</v>
      </c>
      <c r="L91" s="32">
        <v>3</v>
      </c>
      <c r="M91" s="31"/>
      <c r="N91" s="31"/>
      <c r="O91" s="31"/>
      <c r="P91" s="31"/>
      <c r="Q91" s="31"/>
      <c r="R91" s="31"/>
      <c r="S91" s="31"/>
      <c r="T91" s="31"/>
      <c r="U91" s="31"/>
      <c r="V91" s="32"/>
      <c r="X91" s="31"/>
      <c r="Y91" s="31"/>
      <c r="Z91" s="33"/>
      <c r="AA91" s="32"/>
      <c r="AB91" s="31"/>
      <c r="AC91" s="31"/>
      <c r="AD91" s="32"/>
    </row>
    <row r="92" spans="1:30" x14ac:dyDescent="0.25">
      <c r="A92" s="29">
        <v>123</v>
      </c>
      <c r="B92" s="30" t="s">
        <v>1210</v>
      </c>
      <c r="C92" s="30" t="s">
        <v>1211</v>
      </c>
      <c r="D92" s="31" t="s">
        <v>375</v>
      </c>
      <c r="E92" s="31"/>
      <c r="F92" s="31" t="s">
        <v>376</v>
      </c>
      <c r="G92" s="31" t="s">
        <v>1212</v>
      </c>
      <c r="H92" s="31" t="s">
        <v>1214</v>
      </c>
      <c r="I92" s="41" t="s">
        <v>1215</v>
      </c>
      <c r="J92" s="31" t="s">
        <v>1216</v>
      </c>
      <c r="K92" s="31" t="s">
        <v>1217</v>
      </c>
      <c r="L92" s="32">
        <v>2</v>
      </c>
      <c r="M92" s="31"/>
      <c r="N92" s="31"/>
      <c r="O92" s="31"/>
      <c r="P92" s="31"/>
      <c r="Q92" s="31"/>
      <c r="R92" s="31"/>
      <c r="S92" s="31"/>
      <c r="T92" s="31"/>
      <c r="U92" s="31"/>
      <c r="V92" s="31"/>
      <c r="X92" s="31"/>
      <c r="Y92" s="31"/>
      <c r="Z92" s="33"/>
      <c r="AA92" s="31"/>
      <c r="AB92" s="31"/>
      <c r="AC92" s="31"/>
      <c r="AD92" s="31"/>
    </row>
    <row r="93" spans="1:30" x14ac:dyDescent="0.25">
      <c r="A93" s="29">
        <v>65</v>
      </c>
      <c r="B93" s="30" t="s">
        <v>940</v>
      </c>
      <c r="C93" s="30" t="s">
        <v>941</v>
      </c>
      <c r="D93" s="31" t="s">
        <v>375</v>
      </c>
      <c r="E93" s="31"/>
      <c r="F93" s="31" t="s">
        <v>376</v>
      </c>
      <c r="G93" s="31" t="s">
        <v>942</v>
      </c>
      <c r="H93" s="31" t="s">
        <v>943</v>
      </c>
      <c r="I93" s="31" t="s">
        <v>944</v>
      </c>
      <c r="J93" s="31" t="s">
        <v>945</v>
      </c>
      <c r="K93" s="31" t="s">
        <v>946</v>
      </c>
      <c r="L93" s="32">
        <v>1</v>
      </c>
      <c r="M93" s="31"/>
      <c r="N93" s="31"/>
      <c r="O93" s="31"/>
      <c r="P93" s="31"/>
      <c r="Q93" s="31"/>
      <c r="R93" s="31"/>
      <c r="S93" s="31"/>
      <c r="T93" s="31"/>
      <c r="U93" s="31"/>
      <c r="V93" s="32"/>
      <c r="X93" s="31"/>
      <c r="Y93" s="31"/>
      <c r="Z93" s="33"/>
      <c r="AA93" s="32"/>
      <c r="AB93" s="31"/>
      <c r="AC93" s="31"/>
      <c r="AD93" s="32"/>
    </row>
    <row r="94" spans="1:30" x14ac:dyDescent="0.25">
      <c r="A94" s="29">
        <v>67</v>
      </c>
      <c r="B94" s="30" t="s">
        <v>1245</v>
      </c>
      <c r="C94" s="30" t="s">
        <v>1246</v>
      </c>
      <c r="D94" s="31" t="s">
        <v>375</v>
      </c>
      <c r="E94" s="31"/>
      <c r="F94" s="31" t="s">
        <v>376</v>
      </c>
      <c r="G94" s="31" t="s">
        <v>1247</v>
      </c>
      <c r="H94" s="31" t="s">
        <v>1249</v>
      </c>
      <c r="I94" s="41" t="s">
        <v>1250</v>
      </c>
      <c r="J94" s="31" t="s">
        <v>1251</v>
      </c>
      <c r="K94" s="31" t="s">
        <v>1252</v>
      </c>
      <c r="L94" s="32">
        <v>1</v>
      </c>
      <c r="M94" s="31"/>
      <c r="N94" s="31"/>
      <c r="O94" s="31"/>
      <c r="P94" s="31"/>
      <c r="Q94" s="31"/>
      <c r="R94" s="31"/>
      <c r="S94" s="31"/>
      <c r="T94" s="31"/>
      <c r="U94" s="31"/>
      <c r="V94" s="32"/>
      <c r="X94" s="31"/>
      <c r="Y94" s="31"/>
      <c r="Z94" s="33"/>
      <c r="AA94" s="32"/>
      <c r="AB94" s="31"/>
      <c r="AC94" s="31"/>
      <c r="AD94" s="32"/>
    </row>
    <row r="95" spans="1:30" x14ac:dyDescent="0.25">
      <c r="A95" s="29">
        <v>94</v>
      </c>
      <c r="B95" s="30" t="s">
        <v>981</v>
      </c>
      <c r="C95" s="30" t="s">
        <v>982</v>
      </c>
      <c r="D95" s="31" t="s">
        <v>375</v>
      </c>
      <c r="E95" s="31"/>
      <c r="F95" s="31" t="s">
        <v>376</v>
      </c>
      <c r="G95" s="31" t="s">
        <v>983</v>
      </c>
      <c r="H95" s="31" t="s">
        <v>677</v>
      </c>
      <c r="I95" s="41" t="s">
        <v>678</v>
      </c>
      <c r="J95" s="31" t="s">
        <v>679</v>
      </c>
      <c r="K95" s="31" t="s">
        <v>194</v>
      </c>
      <c r="L95" s="32">
        <v>1</v>
      </c>
      <c r="M95" s="31"/>
      <c r="N95" s="31"/>
      <c r="O95" s="31"/>
      <c r="P95" s="31"/>
      <c r="Q95" s="31"/>
      <c r="R95" s="31"/>
      <c r="S95" s="31"/>
      <c r="T95" s="31"/>
      <c r="U95" s="31"/>
      <c r="V95" s="32"/>
      <c r="X95" s="31"/>
      <c r="Y95" s="31"/>
      <c r="Z95" s="33"/>
      <c r="AA95" s="32"/>
      <c r="AB95" s="31"/>
      <c r="AC95" s="31"/>
      <c r="AD95" s="32"/>
    </row>
    <row r="96" spans="1:30" x14ac:dyDescent="0.25">
      <c r="A96" s="29">
        <v>47</v>
      </c>
      <c r="B96" s="30" t="s">
        <v>1147</v>
      </c>
      <c r="C96" s="30" t="s">
        <v>1148</v>
      </c>
      <c r="D96" s="31" t="s">
        <v>375</v>
      </c>
      <c r="E96" s="31"/>
      <c r="F96" s="31" t="s">
        <v>376</v>
      </c>
      <c r="G96" s="31" t="s">
        <v>1149</v>
      </c>
      <c r="H96" s="31" t="s">
        <v>560</v>
      </c>
      <c r="I96" s="41" t="s">
        <v>561</v>
      </c>
      <c r="J96" s="31" t="s">
        <v>1151</v>
      </c>
      <c r="K96" s="31" t="s">
        <v>1152</v>
      </c>
      <c r="L96" s="32">
        <v>3</v>
      </c>
      <c r="M96" s="31"/>
      <c r="N96" s="31"/>
      <c r="O96" s="31"/>
      <c r="P96" s="31"/>
      <c r="Q96" s="31"/>
      <c r="R96" s="31"/>
      <c r="S96" s="31"/>
      <c r="T96" s="31"/>
      <c r="U96" s="31"/>
      <c r="V96" s="31"/>
      <c r="X96" s="31"/>
      <c r="Y96" s="31"/>
      <c r="Z96" s="33"/>
      <c r="AA96" s="31"/>
      <c r="AB96" s="31"/>
      <c r="AC96" s="31"/>
      <c r="AD96" s="31"/>
    </row>
    <row r="97" spans="1:30" x14ac:dyDescent="0.25">
      <c r="A97" s="29">
        <v>156</v>
      </c>
      <c r="B97" s="30" t="s">
        <v>1111</v>
      </c>
      <c r="C97" s="30" t="s">
        <v>1112</v>
      </c>
      <c r="D97" s="31" t="s">
        <v>375</v>
      </c>
      <c r="E97" s="31"/>
      <c r="F97" s="31" t="s">
        <v>376</v>
      </c>
      <c r="G97" s="31" t="s">
        <v>1113</v>
      </c>
      <c r="H97" s="31" t="s">
        <v>1115</v>
      </c>
      <c r="I97" s="41" t="s">
        <v>1116</v>
      </c>
      <c r="J97" s="31" t="s">
        <v>1117</v>
      </c>
      <c r="K97" s="31" t="s">
        <v>1118</v>
      </c>
      <c r="L97" s="32">
        <v>1</v>
      </c>
      <c r="M97" s="31"/>
      <c r="N97" s="31"/>
      <c r="O97" s="31"/>
      <c r="P97" s="31"/>
      <c r="Q97" s="31"/>
      <c r="R97" s="31"/>
      <c r="S97" s="31"/>
      <c r="T97" s="31"/>
      <c r="U97" s="31"/>
      <c r="V97" s="32"/>
      <c r="X97" s="31"/>
      <c r="Y97" s="31"/>
      <c r="Z97" s="33"/>
      <c r="AA97" s="32"/>
      <c r="AB97" s="31"/>
      <c r="AC97" s="31"/>
      <c r="AD97" s="32"/>
    </row>
    <row r="98" spans="1:30" x14ac:dyDescent="0.25">
      <c r="A98" s="29">
        <v>140</v>
      </c>
      <c r="B98" s="30" t="s">
        <v>1327</v>
      </c>
      <c r="C98" s="30" t="s">
        <v>1328</v>
      </c>
      <c r="D98" s="31" t="s">
        <v>375</v>
      </c>
      <c r="E98" s="31"/>
      <c r="F98" s="31" t="s">
        <v>376</v>
      </c>
      <c r="G98" s="31" t="s">
        <v>1329</v>
      </c>
      <c r="H98" s="31" t="s">
        <v>1331</v>
      </c>
      <c r="I98" s="41" t="s">
        <v>1332</v>
      </c>
      <c r="J98" s="31" t="s">
        <v>1333</v>
      </c>
      <c r="K98" s="31" t="s">
        <v>1334</v>
      </c>
      <c r="L98" s="32">
        <v>14</v>
      </c>
      <c r="M98" s="31"/>
      <c r="N98" s="31"/>
      <c r="O98" s="31"/>
      <c r="P98" s="31"/>
      <c r="Q98" s="31"/>
      <c r="R98" s="31"/>
      <c r="S98" s="31"/>
      <c r="T98" s="31"/>
      <c r="U98" s="31"/>
      <c r="V98" s="31"/>
      <c r="X98" s="31"/>
      <c r="Y98" s="31"/>
      <c r="Z98" s="33"/>
      <c r="AA98" s="31"/>
      <c r="AB98" s="31"/>
      <c r="AC98" s="31"/>
      <c r="AD98" s="31"/>
    </row>
    <row r="99" spans="1:30" x14ac:dyDescent="0.25">
      <c r="A99" s="29">
        <v>68</v>
      </c>
      <c r="B99" s="30" t="s">
        <v>590</v>
      </c>
      <c r="C99" s="30" t="s">
        <v>591</v>
      </c>
      <c r="D99" s="31" t="s">
        <v>375</v>
      </c>
      <c r="E99" s="31"/>
      <c r="F99" s="31" t="s">
        <v>376</v>
      </c>
      <c r="G99" s="31" t="s">
        <v>592</v>
      </c>
      <c r="H99" s="31" t="s">
        <v>594</v>
      </c>
      <c r="I99" s="41" t="s">
        <v>595</v>
      </c>
      <c r="J99" s="31" t="s">
        <v>596</v>
      </c>
      <c r="K99" s="31" t="s">
        <v>597</v>
      </c>
      <c r="L99" s="32">
        <v>2</v>
      </c>
      <c r="M99" s="31"/>
      <c r="N99" s="31"/>
      <c r="O99" s="31"/>
      <c r="P99" s="31"/>
      <c r="Q99" s="31"/>
      <c r="R99" s="31"/>
      <c r="S99" s="31"/>
      <c r="T99" s="31"/>
      <c r="U99" s="31"/>
      <c r="V99" s="31"/>
      <c r="X99" s="31"/>
      <c r="Y99" s="31"/>
      <c r="Z99" s="33"/>
      <c r="AA99" s="31"/>
      <c r="AB99" s="31"/>
      <c r="AC99" s="31"/>
      <c r="AD99" s="31"/>
    </row>
    <row r="100" spans="1:30" x14ac:dyDescent="0.25">
      <c r="A100" s="29"/>
      <c r="B100" s="30"/>
      <c r="C100" s="30"/>
      <c r="D100" s="31"/>
      <c r="E100" s="31"/>
      <c r="F100" s="31"/>
      <c r="G100" s="31"/>
      <c r="H100" s="31"/>
      <c r="I100" s="31"/>
      <c r="J100" s="31"/>
      <c r="K100" s="31"/>
      <c r="L100" s="32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X100" s="31"/>
      <c r="Y100" s="31"/>
      <c r="Z100" s="33"/>
      <c r="AA100" s="31"/>
      <c r="AB100" s="31"/>
      <c r="AC100" s="31"/>
      <c r="AD100" s="31"/>
    </row>
    <row r="101" spans="1:30" x14ac:dyDescent="0.25">
      <c r="A101" s="29"/>
      <c r="B101" s="30"/>
      <c r="C101" s="30"/>
      <c r="D101" s="31"/>
      <c r="E101" s="31"/>
      <c r="F101" s="31"/>
      <c r="G101" s="31"/>
      <c r="H101" s="31"/>
      <c r="I101" s="31"/>
      <c r="J101" s="31"/>
      <c r="K101" s="31"/>
      <c r="L101" s="32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X101" s="31"/>
      <c r="Y101" s="31"/>
      <c r="Z101" s="33"/>
      <c r="AA101" s="31"/>
      <c r="AB101" s="31"/>
      <c r="AC101" s="31"/>
      <c r="AD101" s="31"/>
    </row>
    <row r="102" spans="1:30" x14ac:dyDescent="0.25">
      <c r="A102" s="29"/>
      <c r="B102" s="30"/>
      <c r="C102" s="30"/>
      <c r="D102" s="31"/>
      <c r="E102" s="31"/>
      <c r="F102" s="31"/>
      <c r="G102" s="31"/>
      <c r="H102" s="31"/>
      <c r="I102" s="31"/>
      <c r="J102" s="31"/>
      <c r="K102" s="31"/>
      <c r="L102" s="32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X102" s="31"/>
      <c r="Y102" s="31"/>
      <c r="Z102" s="33"/>
      <c r="AA102" s="31"/>
      <c r="AB102" s="31"/>
      <c r="AC102" s="31"/>
      <c r="AD102" s="31"/>
    </row>
    <row r="103" spans="1:30" x14ac:dyDescent="0.25">
      <c r="A103" s="29"/>
      <c r="B103" s="30"/>
      <c r="C103" s="30"/>
      <c r="D103" s="31"/>
      <c r="E103" s="31"/>
      <c r="F103" s="31"/>
      <c r="G103" s="31"/>
      <c r="H103" s="31"/>
      <c r="I103" s="31"/>
      <c r="J103" s="31"/>
      <c r="K103" s="31"/>
      <c r="L103" s="32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X103" s="31"/>
      <c r="Y103" s="31"/>
      <c r="Z103" s="33"/>
      <c r="AA103" s="31"/>
      <c r="AB103" s="31"/>
      <c r="AC103" s="31"/>
      <c r="AD103" s="31"/>
    </row>
    <row r="104" spans="1:30" x14ac:dyDescent="0.25">
      <c r="A104" s="29"/>
      <c r="B104" s="30"/>
      <c r="C104" s="30"/>
      <c r="D104" s="31"/>
      <c r="E104" s="31"/>
      <c r="F104" s="31"/>
      <c r="G104" s="31"/>
      <c r="H104" s="31"/>
      <c r="I104" s="31"/>
      <c r="J104" s="31"/>
      <c r="K104" s="31"/>
      <c r="L104" s="32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X104" s="31"/>
      <c r="Y104" s="31"/>
      <c r="Z104" s="33"/>
      <c r="AA104" s="31"/>
      <c r="AB104" s="31"/>
      <c r="AC104" s="31"/>
      <c r="AD104" s="31"/>
    </row>
    <row r="105" spans="1:30" x14ac:dyDescent="0.25">
      <c r="A105" s="29"/>
      <c r="B105" s="30"/>
      <c r="C105" s="30"/>
      <c r="D105" s="31"/>
      <c r="E105" s="31"/>
      <c r="F105" s="31"/>
      <c r="G105" s="31"/>
      <c r="H105" s="31"/>
      <c r="I105" s="31"/>
      <c r="J105" s="31"/>
      <c r="K105" s="31"/>
      <c r="L105" s="32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X105" s="31"/>
      <c r="Y105" s="31"/>
      <c r="Z105" s="33"/>
      <c r="AA105" s="31"/>
      <c r="AB105" s="31"/>
      <c r="AC105" s="31"/>
      <c r="AD105" s="31"/>
    </row>
    <row r="106" spans="1:30" x14ac:dyDescent="0.25">
      <c r="A106" s="29"/>
      <c r="B106" s="30"/>
      <c r="C106" s="30"/>
      <c r="D106" s="31"/>
      <c r="E106" s="31"/>
      <c r="F106" s="31"/>
      <c r="G106" s="31"/>
      <c r="H106" s="31"/>
      <c r="I106" s="31"/>
      <c r="J106" s="31"/>
      <c r="K106" s="31"/>
      <c r="L106" s="32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X106" s="31"/>
      <c r="Y106" s="31"/>
      <c r="Z106" s="33"/>
      <c r="AA106" s="31"/>
      <c r="AB106" s="31"/>
      <c r="AC106" s="31"/>
      <c r="AD106" s="31"/>
    </row>
    <row r="107" spans="1:30" x14ac:dyDescent="0.25">
      <c r="A107" s="29"/>
      <c r="B107" s="30"/>
      <c r="C107" s="30"/>
      <c r="D107" s="31"/>
      <c r="E107" s="31"/>
      <c r="F107" s="31"/>
      <c r="G107" s="31"/>
      <c r="H107" s="31"/>
      <c r="I107" s="31"/>
      <c r="J107" s="31"/>
      <c r="K107" s="31"/>
      <c r="L107" s="32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X107" s="31"/>
      <c r="Y107" s="31"/>
      <c r="Z107" s="33"/>
      <c r="AA107" s="31"/>
      <c r="AB107" s="31"/>
      <c r="AC107" s="31"/>
      <c r="AD107" s="31"/>
    </row>
    <row r="108" spans="1:30" x14ac:dyDescent="0.25">
      <c r="A108" s="29"/>
      <c r="B108" s="30"/>
      <c r="C108" s="30"/>
      <c r="D108" s="31"/>
      <c r="E108" s="31"/>
      <c r="F108" s="31"/>
      <c r="G108" s="31"/>
      <c r="H108" s="31"/>
      <c r="I108" s="31"/>
      <c r="J108" s="31"/>
      <c r="K108" s="31"/>
      <c r="L108" s="32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X108" s="31"/>
      <c r="Y108" s="31"/>
      <c r="Z108" s="33"/>
      <c r="AA108" s="31"/>
      <c r="AB108" s="31"/>
      <c r="AC108" s="31"/>
      <c r="AD108" s="31"/>
    </row>
    <row r="109" spans="1:30" x14ac:dyDescent="0.25">
      <c r="A109" s="29"/>
      <c r="B109" s="30"/>
      <c r="C109" s="30"/>
      <c r="D109" s="31"/>
      <c r="E109" s="31"/>
      <c r="F109" s="31"/>
      <c r="G109" s="31"/>
      <c r="H109" s="31"/>
      <c r="I109" s="31"/>
      <c r="J109" s="32"/>
      <c r="K109" s="31"/>
      <c r="L109" s="32"/>
      <c r="M109" s="32"/>
      <c r="N109" s="32"/>
      <c r="O109" s="32"/>
      <c r="P109" s="32"/>
      <c r="Q109" s="32"/>
      <c r="R109" s="32"/>
      <c r="S109" s="32"/>
      <c r="T109" s="32"/>
      <c r="U109" s="31"/>
      <c r="V109" s="31"/>
      <c r="X109" s="31"/>
      <c r="Y109" s="31"/>
      <c r="Z109" s="33"/>
      <c r="AA109" s="31"/>
      <c r="AB109" s="31"/>
      <c r="AC109" s="31"/>
      <c r="AD109" s="31"/>
    </row>
    <row r="110" spans="1:30" x14ac:dyDescent="0.25">
      <c r="A110" s="29"/>
      <c r="B110" s="30"/>
      <c r="C110" s="30"/>
      <c r="D110" s="31"/>
      <c r="E110" s="31"/>
      <c r="F110" s="31"/>
      <c r="G110" s="31"/>
      <c r="H110" s="31"/>
      <c r="I110" s="31"/>
      <c r="J110" s="31"/>
      <c r="K110" s="31"/>
      <c r="L110" s="32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X110" s="31"/>
      <c r="Y110" s="31"/>
      <c r="Z110" s="33"/>
      <c r="AA110" s="31"/>
      <c r="AB110" s="31"/>
      <c r="AC110" s="31"/>
      <c r="AD110" s="31"/>
    </row>
    <row r="111" spans="1:30" x14ac:dyDescent="0.25">
      <c r="A111" s="29"/>
      <c r="B111" s="30"/>
      <c r="C111" s="30"/>
      <c r="D111" s="31"/>
      <c r="E111" s="31"/>
      <c r="F111" s="31"/>
      <c r="G111" s="31"/>
      <c r="H111" s="31"/>
      <c r="I111" s="31"/>
      <c r="J111" s="31"/>
      <c r="K111" s="31"/>
      <c r="L111" s="32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X111" s="31"/>
      <c r="Y111" s="31"/>
      <c r="Z111" s="33"/>
      <c r="AA111" s="31"/>
      <c r="AB111" s="31"/>
      <c r="AC111" s="31"/>
      <c r="AD111" s="31"/>
    </row>
    <row r="112" spans="1:30" x14ac:dyDescent="0.25">
      <c r="A112" s="29"/>
      <c r="B112" s="30"/>
      <c r="C112" s="30"/>
      <c r="D112" s="31"/>
      <c r="E112" s="31"/>
      <c r="F112" s="31"/>
      <c r="G112" s="31"/>
      <c r="H112" s="31"/>
      <c r="I112" s="31"/>
      <c r="J112" s="31"/>
      <c r="K112" s="31"/>
      <c r="L112" s="32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X112" s="31"/>
      <c r="Y112" s="31"/>
      <c r="Z112" s="33"/>
      <c r="AA112" s="31"/>
      <c r="AB112" s="31"/>
      <c r="AC112" s="31"/>
      <c r="AD112" s="31"/>
    </row>
    <row r="113" spans="1:30" x14ac:dyDescent="0.25">
      <c r="A113" s="29"/>
      <c r="B113" s="30"/>
      <c r="C113" s="30"/>
      <c r="D113" s="31"/>
      <c r="E113" s="31"/>
      <c r="F113" s="31"/>
      <c r="G113" s="31"/>
      <c r="H113" s="31"/>
      <c r="I113" s="31"/>
      <c r="J113" s="31"/>
      <c r="K113" s="31"/>
      <c r="L113" s="32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X113" s="31"/>
      <c r="Y113" s="31"/>
      <c r="Z113" s="33"/>
      <c r="AA113" s="31"/>
      <c r="AB113" s="31"/>
      <c r="AC113" s="31"/>
      <c r="AD113" s="31"/>
    </row>
    <row r="114" spans="1:30" x14ac:dyDescent="0.25">
      <c r="A114" s="29"/>
      <c r="B114" s="30"/>
      <c r="C114" s="30"/>
      <c r="D114" s="31"/>
      <c r="E114" s="31"/>
      <c r="F114" s="31"/>
      <c r="G114" s="31"/>
      <c r="H114" s="31"/>
      <c r="I114" s="31"/>
      <c r="J114" s="31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X114" s="31"/>
      <c r="Y114" s="31"/>
      <c r="Z114" s="33"/>
      <c r="AA114" s="31"/>
      <c r="AB114" s="31"/>
      <c r="AC114" s="31"/>
      <c r="AD114" s="31"/>
    </row>
    <row r="115" spans="1:30" x14ac:dyDescent="0.25">
      <c r="A115" s="29"/>
      <c r="B115" s="30"/>
      <c r="C115" s="30"/>
      <c r="D115" s="31"/>
      <c r="E115" s="31"/>
      <c r="F115" s="31"/>
      <c r="G115" s="31"/>
      <c r="H115" s="31"/>
      <c r="I115" s="31"/>
      <c r="J115" s="31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X115" s="31"/>
      <c r="Y115" s="31"/>
      <c r="Z115" s="33"/>
      <c r="AA115" s="31"/>
      <c r="AB115" s="31"/>
      <c r="AC115" s="31"/>
      <c r="AD115" s="31"/>
    </row>
    <row r="116" spans="1:30" x14ac:dyDescent="0.25">
      <c r="A116" s="29"/>
      <c r="B116" s="30"/>
      <c r="C116" s="30"/>
      <c r="D116" s="31"/>
      <c r="E116" s="31"/>
      <c r="F116" s="31"/>
      <c r="G116" s="31"/>
      <c r="H116" s="31"/>
      <c r="I116" s="31"/>
      <c r="J116" s="31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X116" s="31"/>
      <c r="Y116" s="31"/>
      <c r="Z116" s="33"/>
      <c r="AA116" s="31"/>
      <c r="AB116" s="31"/>
      <c r="AC116" s="31"/>
      <c r="AD116" s="31"/>
    </row>
    <row r="117" spans="1:30" x14ac:dyDescent="0.25">
      <c r="A117" s="29"/>
      <c r="B117" s="30"/>
      <c r="C117" s="30"/>
      <c r="D117" s="31"/>
      <c r="E117" s="31"/>
      <c r="F117" s="31"/>
      <c r="G117" s="31"/>
      <c r="H117" s="31"/>
      <c r="I117" s="31"/>
      <c r="J117" s="31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2"/>
      <c r="X117" s="31"/>
      <c r="Y117" s="31"/>
      <c r="Z117" s="33"/>
      <c r="AA117" s="32"/>
      <c r="AB117" s="31"/>
      <c r="AC117" s="31"/>
      <c r="AD117" s="32"/>
    </row>
    <row r="118" spans="1:30" x14ac:dyDescent="0.25">
      <c r="A118" s="29"/>
      <c r="B118" s="30"/>
      <c r="C118" s="30"/>
      <c r="D118" s="31"/>
      <c r="E118" s="31"/>
      <c r="F118" s="31"/>
      <c r="G118" s="31"/>
      <c r="H118" s="31"/>
      <c r="I118" s="31"/>
      <c r="J118" s="31"/>
      <c r="K118" s="31"/>
      <c r="L118" s="32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X118" s="31"/>
      <c r="Y118" s="31"/>
      <c r="Z118" s="33"/>
      <c r="AA118" s="31"/>
      <c r="AB118" s="31"/>
      <c r="AC118" s="31"/>
      <c r="AD118" s="31"/>
    </row>
    <row r="119" spans="1:30" x14ac:dyDescent="0.25">
      <c r="A119" s="29"/>
      <c r="B119" s="30"/>
      <c r="C119" s="30"/>
      <c r="D119" s="31"/>
      <c r="E119" s="31"/>
      <c r="F119" s="31"/>
      <c r="G119" s="31"/>
      <c r="H119" s="31"/>
      <c r="I119" s="31"/>
      <c r="J119" s="31"/>
      <c r="K119" s="31"/>
      <c r="L119" s="32"/>
      <c r="M119" s="31"/>
      <c r="N119" s="31"/>
      <c r="O119" s="31"/>
      <c r="P119" s="31"/>
      <c r="Q119" s="31"/>
      <c r="R119" s="31"/>
      <c r="S119" s="31"/>
      <c r="T119" s="31"/>
      <c r="U119" s="31"/>
      <c r="V119" s="32"/>
      <c r="X119" s="31"/>
      <c r="Y119" s="31"/>
      <c r="Z119" s="33"/>
      <c r="AA119" s="32"/>
      <c r="AB119" s="31"/>
      <c r="AC119" s="31"/>
      <c r="AD119" s="32"/>
    </row>
    <row r="120" spans="1:30" x14ac:dyDescent="0.25">
      <c r="A120" s="29"/>
      <c r="B120" s="30"/>
      <c r="C120" s="30"/>
      <c r="D120" s="31"/>
      <c r="E120" s="31"/>
      <c r="F120" s="31"/>
      <c r="G120" s="31"/>
      <c r="H120" s="31"/>
      <c r="I120" s="31"/>
      <c r="J120" s="31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X120" s="31"/>
      <c r="Y120" s="31"/>
      <c r="Z120" s="33"/>
      <c r="AA120" s="31"/>
      <c r="AB120" s="31"/>
      <c r="AC120" s="31"/>
      <c r="AD120" s="31"/>
    </row>
    <row r="121" spans="1:30" x14ac:dyDescent="0.25">
      <c r="A121" s="29"/>
      <c r="B121" s="30"/>
      <c r="C121" s="30"/>
      <c r="D121" s="31"/>
      <c r="E121" s="31"/>
      <c r="F121" s="31"/>
      <c r="G121" s="31"/>
      <c r="H121" s="31"/>
      <c r="I121" s="31"/>
      <c r="J121" s="31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X121" s="31"/>
      <c r="Y121" s="31"/>
      <c r="Z121" s="33"/>
      <c r="AA121" s="31"/>
      <c r="AB121" s="31"/>
      <c r="AC121" s="31"/>
      <c r="AD121" s="31"/>
    </row>
    <row r="122" spans="1:30" x14ac:dyDescent="0.25">
      <c r="A122" s="29"/>
      <c r="B122" s="30"/>
      <c r="C122" s="30"/>
      <c r="D122" s="31"/>
      <c r="E122" s="31"/>
      <c r="F122" s="31"/>
      <c r="G122" s="31"/>
      <c r="H122" s="31"/>
      <c r="I122" s="31"/>
      <c r="J122" s="31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X122" s="31"/>
      <c r="Y122" s="31"/>
      <c r="Z122" s="33"/>
      <c r="AA122" s="31"/>
      <c r="AB122" s="31"/>
      <c r="AC122" s="31"/>
      <c r="AD122" s="31"/>
    </row>
    <row r="123" spans="1:30" x14ac:dyDescent="0.25">
      <c r="A123" s="29"/>
      <c r="B123" s="30"/>
      <c r="C123" s="30"/>
      <c r="D123" s="31"/>
      <c r="E123" s="31"/>
      <c r="F123" s="31"/>
      <c r="G123" s="31"/>
      <c r="H123" s="31"/>
      <c r="I123" s="31"/>
      <c r="J123" s="31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2"/>
      <c r="X123" s="31"/>
      <c r="Y123" s="31"/>
      <c r="Z123" s="33"/>
      <c r="AA123" s="32"/>
      <c r="AB123" s="31"/>
      <c r="AC123" s="31"/>
      <c r="AD123" s="32"/>
    </row>
    <row r="124" spans="1:30" x14ac:dyDescent="0.25">
      <c r="A124" s="29"/>
      <c r="B124" s="30"/>
      <c r="C124" s="30"/>
      <c r="D124" s="31"/>
      <c r="E124" s="31"/>
      <c r="F124" s="31"/>
      <c r="G124" s="31"/>
      <c r="H124" s="31"/>
      <c r="I124" s="31"/>
      <c r="J124" s="32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X124" s="31"/>
      <c r="Y124" s="31"/>
      <c r="Z124" s="33"/>
      <c r="AA124" s="31"/>
      <c r="AB124" s="31"/>
      <c r="AC124" s="31"/>
      <c r="AD124" s="31"/>
    </row>
    <row r="125" spans="1:30" x14ac:dyDescent="0.25">
      <c r="A125" s="29"/>
      <c r="B125" s="30"/>
      <c r="C125" s="30"/>
      <c r="D125" s="31"/>
      <c r="E125" s="31"/>
      <c r="F125" s="31"/>
      <c r="G125" s="31"/>
      <c r="H125" s="31"/>
      <c r="I125" s="31"/>
      <c r="J125" s="32"/>
      <c r="K125" s="31"/>
      <c r="L125" s="32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X125" s="31"/>
      <c r="Y125" s="31"/>
      <c r="Z125" s="33"/>
      <c r="AA125" s="31"/>
      <c r="AB125" s="31"/>
      <c r="AC125" s="31"/>
      <c r="AD125" s="31"/>
    </row>
    <row r="126" spans="1:30" x14ac:dyDescent="0.25">
      <c r="A126" s="29"/>
      <c r="B126" s="30"/>
      <c r="C126" s="30"/>
      <c r="D126" s="31"/>
      <c r="E126" s="31"/>
      <c r="F126" s="31"/>
      <c r="G126" s="31"/>
      <c r="H126" s="31"/>
      <c r="I126" s="31"/>
      <c r="J126" s="32"/>
      <c r="K126" s="31"/>
      <c r="L126" s="32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X126" s="31"/>
      <c r="Y126" s="31"/>
      <c r="Z126" s="33"/>
      <c r="AA126" s="31"/>
      <c r="AB126" s="31"/>
      <c r="AC126" s="31"/>
      <c r="AD126" s="31"/>
    </row>
    <row r="127" spans="1:30" x14ac:dyDescent="0.25">
      <c r="A127" s="29"/>
      <c r="B127" s="30"/>
      <c r="C127" s="30"/>
      <c r="D127" s="31"/>
      <c r="E127" s="31"/>
      <c r="F127" s="31"/>
      <c r="G127" s="31"/>
      <c r="H127" s="31"/>
      <c r="I127" s="31"/>
      <c r="J127" s="31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X127" s="31"/>
      <c r="Y127" s="31"/>
      <c r="Z127" s="33"/>
      <c r="AA127" s="31"/>
      <c r="AB127" s="31"/>
      <c r="AC127" s="31"/>
      <c r="AD127" s="31"/>
    </row>
    <row r="128" spans="1:30" x14ac:dyDescent="0.25">
      <c r="A128" s="29"/>
      <c r="B128" s="30"/>
      <c r="C128" s="30"/>
      <c r="D128" s="31"/>
      <c r="E128" s="31"/>
      <c r="F128" s="31"/>
      <c r="G128" s="31"/>
      <c r="H128" s="31"/>
      <c r="I128" s="31"/>
      <c r="J128" s="32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X128" s="31"/>
      <c r="Y128" s="31"/>
      <c r="Z128" s="33"/>
      <c r="AA128" s="31"/>
      <c r="AB128" s="31"/>
      <c r="AC128" s="31"/>
      <c r="AD128" s="31"/>
    </row>
    <row r="129" spans="1:39" x14ac:dyDescent="0.25">
      <c r="A129" s="29"/>
      <c r="B129" s="30"/>
      <c r="C129" s="30"/>
      <c r="D129" s="31"/>
      <c r="E129" s="31"/>
      <c r="F129" s="31"/>
      <c r="G129" s="31"/>
      <c r="H129" s="31"/>
      <c r="I129" s="31"/>
      <c r="J129" s="31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X129" s="31"/>
      <c r="Y129" s="31"/>
      <c r="Z129" s="33"/>
      <c r="AA129" s="31"/>
      <c r="AB129" s="31"/>
      <c r="AC129" s="31"/>
      <c r="AD129" s="31"/>
    </row>
    <row r="130" spans="1:39" x14ac:dyDescent="0.25">
      <c r="A130" s="29"/>
      <c r="B130" s="30"/>
      <c r="C130" s="30"/>
      <c r="D130" s="31"/>
      <c r="E130" s="31"/>
      <c r="F130" s="31"/>
      <c r="G130" s="31"/>
      <c r="H130" s="31"/>
      <c r="I130" s="31"/>
      <c r="J130" s="31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X130" s="31"/>
      <c r="Y130" s="31"/>
      <c r="Z130" s="33"/>
      <c r="AA130" s="31"/>
      <c r="AB130" s="31"/>
      <c r="AC130" s="31"/>
      <c r="AD130" s="31"/>
    </row>
    <row r="131" spans="1:39" x14ac:dyDescent="0.25">
      <c r="A131" s="29"/>
      <c r="B131" s="30"/>
      <c r="C131" s="30"/>
      <c r="D131" s="31"/>
      <c r="E131" s="31"/>
      <c r="F131" s="31"/>
      <c r="G131" s="31"/>
      <c r="H131" s="31"/>
      <c r="I131" s="31"/>
      <c r="J131" s="31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X131" s="31"/>
      <c r="Y131" s="31"/>
      <c r="Z131" s="33"/>
      <c r="AA131" s="31"/>
      <c r="AB131" s="31"/>
      <c r="AC131" s="31"/>
      <c r="AD131" s="31"/>
    </row>
    <row r="132" spans="1:39" x14ac:dyDescent="0.25">
      <c r="A132" s="29"/>
      <c r="B132" s="30"/>
      <c r="C132" s="30"/>
      <c r="D132" s="31"/>
      <c r="E132" s="31"/>
      <c r="F132" s="31"/>
      <c r="G132" s="31"/>
      <c r="H132" s="31"/>
      <c r="I132" s="31"/>
      <c r="J132" s="32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X132" s="31"/>
      <c r="Y132" s="31"/>
      <c r="Z132" s="33"/>
      <c r="AA132" s="31"/>
      <c r="AB132" s="31"/>
      <c r="AC132" s="31"/>
      <c r="AD132" s="31"/>
    </row>
    <row r="133" spans="1:39" x14ac:dyDescent="0.25">
      <c r="A133" s="29"/>
      <c r="B133" s="30"/>
      <c r="C133" s="30"/>
      <c r="D133" s="31"/>
      <c r="E133" s="31"/>
      <c r="F133" s="31"/>
      <c r="G133" s="31"/>
      <c r="H133" s="31"/>
      <c r="I133" s="31"/>
      <c r="J133" s="31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X133" s="31"/>
      <c r="Y133" s="31"/>
      <c r="Z133" s="33"/>
      <c r="AA133" s="31"/>
      <c r="AB133" s="31"/>
      <c r="AC133" s="31"/>
      <c r="AD133" s="31"/>
    </row>
    <row r="134" spans="1:39" x14ac:dyDescent="0.25">
      <c r="A134" s="29"/>
      <c r="B134" s="30"/>
      <c r="C134" s="30"/>
      <c r="D134" s="31"/>
      <c r="E134" s="31"/>
      <c r="F134" s="31"/>
      <c r="G134" s="31"/>
      <c r="H134" s="31"/>
      <c r="I134" s="31"/>
      <c r="J134" s="31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X134" s="31"/>
      <c r="Y134" s="31"/>
      <c r="Z134" s="33"/>
      <c r="AA134" s="31"/>
      <c r="AB134" s="31"/>
      <c r="AC134" s="31"/>
      <c r="AD134" s="31"/>
    </row>
    <row r="135" spans="1:39" x14ac:dyDescent="0.25">
      <c r="A135" s="29"/>
      <c r="B135" s="30"/>
      <c r="C135" s="30"/>
      <c r="D135" s="31"/>
      <c r="E135" s="31"/>
      <c r="F135" s="31"/>
      <c r="G135" s="31"/>
      <c r="H135" s="31"/>
      <c r="I135" s="31"/>
      <c r="J135" s="31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X135" s="31"/>
      <c r="Y135" s="31"/>
      <c r="Z135" s="33"/>
      <c r="AA135" s="31"/>
      <c r="AB135" s="31"/>
      <c r="AC135" s="31"/>
      <c r="AD135" s="31"/>
    </row>
    <row r="136" spans="1:39" x14ac:dyDescent="0.25">
      <c r="A136" s="29"/>
      <c r="B136" s="30"/>
      <c r="C136" s="30"/>
      <c r="D136" s="31"/>
      <c r="E136" s="31"/>
      <c r="F136" s="31"/>
      <c r="G136" s="31"/>
      <c r="H136" s="31"/>
      <c r="I136" s="31"/>
      <c r="J136" s="31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X136" s="31"/>
      <c r="Y136" s="31"/>
      <c r="Z136" s="33"/>
      <c r="AA136" s="31"/>
      <c r="AB136" s="31"/>
      <c r="AC136" s="31"/>
      <c r="AD136" s="31"/>
    </row>
    <row r="137" spans="1:39" x14ac:dyDescent="0.25">
      <c r="A137" s="29"/>
      <c r="B137" s="30"/>
      <c r="C137" s="30"/>
      <c r="D137" s="31"/>
      <c r="E137" s="31"/>
      <c r="F137" s="31"/>
      <c r="G137" s="31"/>
      <c r="H137" s="31"/>
      <c r="I137" s="31"/>
      <c r="J137" s="32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2"/>
      <c r="X137" s="31"/>
      <c r="Y137" s="31"/>
      <c r="Z137" s="33"/>
      <c r="AA137" s="32"/>
      <c r="AB137" s="31"/>
      <c r="AC137" s="31"/>
      <c r="AD137" s="32"/>
    </row>
    <row r="138" spans="1:39" x14ac:dyDescent="0.25">
      <c r="A138" s="29"/>
      <c r="B138" s="30"/>
      <c r="C138" s="30"/>
      <c r="D138" s="31"/>
      <c r="E138" s="31"/>
      <c r="F138" s="31"/>
      <c r="G138" s="31"/>
      <c r="H138" s="31"/>
      <c r="I138" s="31"/>
      <c r="J138" s="31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X138" s="31"/>
      <c r="Y138" s="31"/>
      <c r="Z138" s="33"/>
      <c r="AA138" s="31"/>
      <c r="AB138" s="31"/>
      <c r="AC138" s="31"/>
      <c r="AD138" s="31"/>
    </row>
    <row r="139" spans="1:39" x14ac:dyDescent="0.25">
      <c r="A139" s="29"/>
      <c r="B139" s="30"/>
      <c r="C139" s="30"/>
      <c r="D139" s="31"/>
      <c r="E139" s="31"/>
      <c r="F139" s="31"/>
      <c r="G139" s="31"/>
      <c r="H139" s="31"/>
      <c r="I139" s="31"/>
      <c r="J139" s="31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X139" s="31"/>
      <c r="Y139" s="31"/>
      <c r="Z139" s="33"/>
      <c r="AA139" s="31"/>
      <c r="AB139" s="31"/>
      <c r="AC139" s="31"/>
      <c r="AD139" s="31"/>
    </row>
    <row r="140" spans="1:39" x14ac:dyDescent="0.25">
      <c r="A140" s="29"/>
      <c r="B140" s="30"/>
      <c r="C140" s="30"/>
      <c r="D140" s="31"/>
      <c r="E140" s="31"/>
      <c r="F140" s="31"/>
      <c r="G140" s="31"/>
      <c r="H140" s="31"/>
      <c r="I140" s="31"/>
      <c r="J140" s="31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2"/>
      <c r="X140" s="31"/>
      <c r="Y140" s="31"/>
      <c r="Z140" s="33"/>
      <c r="AA140" s="32"/>
      <c r="AB140" s="31"/>
      <c r="AC140" s="31"/>
      <c r="AD140" s="32"/>
    </row>
    <row r="141" spans="1:39" x14ac:dyDescent="0.2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Z142" s="43"/>
      <c r="AA142" s="2"/>
    </row>
  </sheetData>
  <sortState xmlns:xlrd2="http://schemas.microsoft.com/office/spreadsheetml/2017/richdata2" ref="A2:L143">
    <sortCondition ref="G1:G143"/>
  </sortState>
  <hyperlinks>
    <hyperlink ref="I5" r:id="rId1" xr:uid="{A9ACDC90-90DB-4597-9E84-B10C92E86BE2}"/>
    <hyperlink ref="I2" r:id="rId2" xr:uid="{918B7A41-AD89-4ED0-892C-9BACC067AA0D}"/>
    <hyperlink ref="I6" r:id="rId3" xr:uid="{098C11EE-94C6-4874-8F67-DB56F1509F13}"/>
    <hyperlink ref="I3" r:id="rId4" xr:uid="{CA9E7600-A44A-45AF-BF6C-9FF22CA37F27}"/>
    <hyperlink ref="I4" r:id="rId5" xr:uid="{73BF4EFB-81A7-4B3E-ABC7-CC9752DE453E}"/>
    <hyperlink ref="I7" r:id="rId6" xr:uid="{7F4E704D-6594-45F8-96F5-6A90BE1D28AE}"/>
    <hyperlink ref="I8" r:id="rId7" xr:uid="{BEBB67DD-9036-4B45-990F-83E0808E1024}"/>
    <hyperlink ref="I9" r:id="rId8" xr:uid="{6DB77F43-4212-4653-942E-20C74075629B}"/>
    <hyperlink ref="I10" r:id="rId9" xr:uid="{8572298C-9FB6-478C-9BC0-586FD950B3AB}"/>
    <hyperlink ref="I11" r:id="rId10" xr:uid="{9F349558-CACF-4FAB-97D3-D61F15B11D9A}"/>
    <hyperlink ref="I12" r:id="rId11" xr:uid="{3F048C98-A9F0-45C4-81ED-2F62495BD794}"/>
    <hyperlink ref="I13" r:id="rId12" xr:uid="{9886F2B1-D4E4-43F5-A447-FFB2682E4BA8}"/>
    <hyperlink ref="I15" r:id="rId13" xr:uid="{364D8C5D-A613-4D93-9846-7C7DE585E0B4}"/>
    <hyperlink ref="I17" r:id="rId14" xr:uid="{DB2C5F7C-D1B8-44DE-90F7-5F543DD29AF0}"/>
    <hyperlink ref="I18" r:id="rId15" xr:uid="{8C8106DA-7756-4494-8138-6C496DB79D52}"/>
    <hyperlink ref="I19" r:id="rId16" xr:uid="{25D84D29-4545-43AA-A80A-AACD9A749963}"/>
    <hyperlink ref="I21" r:id="rId17" xr:uid="{101C3A72-5979-4936-961F-5FBD5E8A9847}"/>
    <hyperlink ref="I26" r:id="rId18" xr:uid="{2CE314B9-A090-4A49-800E-6669931AFD9C}"/>
    <hyperlink ref="I28" r:id="rId19" xr:uid="{CF3285C2-ABF8-4B46-ACA3-9E79213943ED}"/>
    <hyperlink ref="I29" r:id="rId20" xr:uid="{685EA594-0208-4464-9917-76FDC8DF8432}"/>
    <hyperlink ref="I30" r:id="rId21" xr:uid="{30139932-BD0B-4D39-93D3-14F9FEE33D97}"/>
    <hyperlink ref="I32" r:id="rId22" xr:uid="{E488592F-75D7-44D3-96B6-CAF8BD2E3FE3}"/>
    <hyperlink ref="I33" r:id="rId23" xr:uid="{FD48C926-50D5-4DD4-B8E9-F85F3C23D4FD}"/>
    <hyperlink ref="I34" r:id="rId24" xr:uid="{79306060-C73E-4C12-BD4B-74915121557B}"/>
    <hyperlink ref="I35" r:id="rId25" xr:uid="{E472D99E-E66E-4852-A33E-C95FF2DF4D72}"/>
    <hyperlink ref="I36" r:id="rId26" xr:uid="{879A5B47-00AA-4A9B-AB75-0B494BCA2EA3}"/>
    <hyperlink ref="H42" r:id="rId27" xr:uid="{2E0A58A9-F7DD-49A5-A1E9-06DF34F0BD8C}"/>
    <hyperlink ref="I43" r:id="rId28" xr:uid="{E333B2C0-C382-4C54-8202-8508FBAF6759}"/>
    <hyperlink ref="I45" r:id="rId29" xr:uid="{C1FBDC1B-8044-4623-A5AE-E0D23D33DD24}"/>
    <hyperlink ref="I46" r:id="rId30" xr:uid="{D679EBE8-0FE7-4805-805A-E12EAB942389}"/>
    <hyperlink ref="I47" r:id="rId31" xr:uid="{E5A2FDB7-6EC0-4F00-AB71-464BFCB20118}"/>
    <hyperlink ref="I48" r:id="rId32" xr:uid="{4A9A5249-BF13-4E6A-8319-C7378D56049D}"/>
    <hyperlink ref="I49" r:id="rId33" xr:uid="{52964A2B-2DFB-4EF9-868C-82D3DF256999}"/>
    <hyperlink ref="I50" r:id="rId34" xr:uid="{4AE4C23C-98E2-43B5-A46E-FA503A38EC54}"/>
    <hyperlink ref="I51" r:id="rId35" xr:uid="{CFD8E12A-5B49-4BC0-8911-B3D09D97CA76}"/>
    <hyperlink ref="I52" r:id="rId36" xr:uid="{DD27F356-3FB0-4379-8893-1FADB33DBF46}"/>
    <hyperlink ref="I53" r:id="rId37" xr:uid="{B3427DAF-4838-4AFD-BA47-6EF70D1E316B}"/>
    <hyperlink ref="I55" r:id="rId38" xr:uid="{7D269216-4BA1-4456-86F8-4DA6CDBC2CA4}"/>
    <hyperlink ref="I56" r:id="rId39" xr:uid="{69C68265-017C-4851-ADC3-DFFE66273D88}"/>
    <hyperlink ref="I57" r:id="rId40" xr:uid="{6851B48E-B081-4636-ABA1-5020B64D56DA}"/>
    <hyperlink ref="I58" r:id="rId41" xr:uid="{018B2FDF-2B9F-409D-8D62-7BD4129A560A}"/>
    <hyperlink ref="I59" r:id="rId42" xr:uid="{B10E488B-C926-488A-B90B-3309C719B062}"/>
    <hyperlink ref="I62" r:id="rId43" xr:uid="{6526DC38-51CD-4317-A08F-2A2D2E725D0C}"/>
    <hyperlink ref="I63" r:id="rId44" xr:uid="{2FBC3B89-8D66-4E66-B97A-FD374EB84154}"/>
    <hyperlink ref="I64" r:id="rId45" xr:uid="{2CAB5AC5-79B9-4348-A38B-4353BAF0B4CB}"/>
    <hyperlink ref="I65" r:id="rId46" xr:uid="{0DF362F8-3B64-4366-8D41-115B032458E3}"/>
    <hyperlink ref="I66" r:id="rId47" xr:uid="{02B68752-AC03-4745-85F1-2273B37FC9CB}"/>
    <hyperlink ref="I67" r:id="rId48" xr:uid="{7A07D514-E596-4342-B70E-CD11858E8B3D}"/>
    <hyperlink ref="I68" r:id="rId49" xr:uid="{234841B7-65FC-476A-9A97-C98427C1D44E}"/>
    <hyperlink ref="I70" r:id="rId50" xr:uid="{435D3EDB-DA41-4696-A716-0DE314C55F20}"/>
    <hyperlink ref="I69" r:id="rId51" xr:uid="{D790F53A-E0B2-4FF0-B46E-B401E0481209}"/>
    <hyperlink ref="I71" r:id="rId52" xr:uid="{55E0C8AC-B9AB-4734-BA5F-0381AF2BB154}"/>
    <hyperlink ref="I72" r:id="rId53" xr:uid="{79F9F2BE-F565-4D34-B05A-A2CA3713E96B}"/>
    <hyperlink ref="I73" r:id="rId54" xr:uid="{08CDDD69-E7B6-483B-874A-FE4777C59F82}"/>
    <hyperlink ref="I74" r:id="rId55" xr:uid="{6A9307D2-75A2-4214-A68E-1D28590272B0}"/>
    <hyperlink ref="I76" r:id="rId56" xr:uid="{E44460C6-8198-40A9-A932-E2A00D685E46}"/>
    <hyperlink ref="I77" r:id="rId57" xr:uid="{948444B8-94E2-4BE2-9A14-9370AD790CF5}"/>
    <hyperlink ref="I78" r:id="rId58" xr:uid="{5659A669-79AE-4691-A5B2-6ED4CBECAB95}"/>
    <hyperlink ref="I79" r:id="rId59" xr:uid="{EFDB6E46-88E1-490C-A9E3-94C7C03C56BE}"/>
    <hyperlink ref="I82" r:id="rId60" xr:uid="{B29288AF-41B2-4E45-9ED3-8DBDBF5F93F5}"/>
    <hyperlink ref="I83" r:id="rId61" xr:uid="{AE9D98D7-CDC2-4255-A929-B9F325342BAC}"/>
    <hyperlink ref="I84" r:id="rId62" xr:uid="{EF6CAA5B-8516-4512-9E14-D2F1E4F9FFF0}"/>
    <hyperlink ref="I61" r:id="rId63" xr:uid="{40B0FFBC-806C-474C-A505-9860115C4C3D}"/>
    <hyperlink ref="I85" r:id="rId64" xr:uid="{E5175150-710E-4996-B5DB-0249746ACB5B}"/>
    <hyperlink ref="I86" r:id="rId65" xr:uid="{EE5C1C5F-F03B-4C4A-B724-1CDC93E8C8EE}"/>
    <hyperlink ref="I87" r:id="rId66" xr:uid="{2ED54A63-1978-4887-A4A5-FA516A4524A2}"/>
    <hyperlink ref="I88" r:id="rId67" xr:uid="{41C0CBB1-6517-4FF3-8DE8-A3706977F62D}"/>
    <hyperlink ref="I89" r:id="rId68" xr:uid="{483F05B4-B204-4ECD-BD94-1A4BA6B4080C}"/>
    <hyperlink ref="I90" r:id="rId69" xr:uid="{2FB9C800-6A0D-4D5D-83E9-4C2F79AEE11C}"/>
    <hyperlink ref="I91" r:id="rId70" xr:uid="{F1E93582-186A-4B4E-BACE-16AE71C541A6}"/>
    <hyperlink ref="I92" r:id="rId71" xr:uid="{313E2183-D055-47B5-9C35-5FFD0AA7C652}"/>
    <hyperlink ref="I94" r:id="rId72" xr:uid="{C636C383-BE26-453E-B95B-7066DFADF504}"/>
    <hyperlink ref="I95" r:id="rId73" xr:uid="{AAB49EFD-3376-45A8-8071-65393435A7A0}"/>
    <hyperlink ref="I96" r:id="rId74" xr:uid="{5B655D43-D5E6-4AB7-87CF-A6EDBDA96041}"/>
    <hyperlink ref="I97" r:id="rId75" xr:uid="{D8520AAF-4457-49C5-8029-E27ECEF7C811}"/>
    <hyperlink ref="I98" r:id="rId76" xr:uid="{7056FE82-BE86-41D3-8568-67E59123FE0C}"/>
    <hyperlink ref="I99" r:id="rId77" xr:uid="{2741345C-B88D-4012-8A6E-B56C95058DB6}"/>
    <hyperlink ref="I20" r:id="rId78" xr:uid="{FA2BE0B1-ACB7-464C-A91A-626ECED0C52B}"/>
    <hyperlink ref="I60" r:id="rId79" xr:uid="{CE84C40F-0054-4F60-9E4C-D4091FB5521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0A1F-7FA1-4F81-8969-61A2A3062432}">
  <dimension ref="A1:A29"/>
  <sheetViews>
    <sheetView workbookViewId="0">
      <selection activeCell="C14" sqref="C14"/>
    </sheetView>
  </sheetViews>
  <sheetFormatPr defaultRowHeight="15" x14ac:dyDescent="0.25"/>
  <cols>
    <col min="1" max="1" width="70.7109375" customWidth="1"/>
  </cols>
  <sheetData>
    <row r="1" spans="1:1" x14ac:dyDescent="0.25">
      <c r="A1" s="45" t="s">
        <v>1512</v>
      </c>
    </row>
    <row r="2" spans="1:1" x14ac:dyDescent="0.25">
      <c r="A2" s="46" t="s">
        <v>1513</v>
      </c>
    </row>
    <row r="3" spans="1:1" x14ac:dyDescent="0.25">
      <c r="A3" s="46" t="s">
        <v>1514</v>
      </c>
    </row>
    <row r="4" spans="1:1" x14ac:dyDescent="0.25">
      <c r="A4" s="46" t="s">
        <v>1515</v>
      </c>
    </row>
    <row r="5" spans="1:1" x14ac:dyDescent="0.25">
      <c r="A5" s="46" t="s">
        <v>1516</v>
      </c>
    </row>
    <row r="6" spans="1:1" x14ac:dyDescent="0.25">
      <c r="A6" s="46" t="s">
        <v>1517</v>
      </c>
    </row>
    <row r="7" spans="1:1" x14ac:dyDescent="0.25">
      <c r="A7" s="46" t="s">
        <v>1518</v>
      </c>
    </row>
    <row r="8" spans="1:1" x14ac:dyDescent="0.25">
      <c r="A8" s="46" t="s">
        <v>1519</v>
      </c>
    </row>
    <row r="9" spans="1:1" x14ac:dyDescent="0.25">
      <c r="A9" s="46" t="s">
        <v>1520</v>
      </c>
    </row>
    <row r="10" spans="1:1" x14ac:dyDescent="0.25">
      <c r="A10" s="46" t="s">
        <v>1521</v>
      </c>
    </row>
    <row r="11" spans="1:1" x14ac:dyDescent="0.25">
      <c r="A11" s="46" t="s">
        <v>1522</v>
      </c>
    </row>
    <row r="12" spans="1:1" x14ac:dyDescent="0.25">
      <c r="A12" s="46" t="s">
        <v>1523</v>
      </c>
    </row>
    <row r="13" spans="1:1" x14ac:dyDescent="0.25">
      <c r="A13" s="46" t="s">
        <v>1524</v>
      </c>
    </row>
    <row r="14" spans="1:1" x14ac:dyDescent="0.25">
      <c r="A14" s="46" t="s">
        <v>1525</v>
      </c>
    </row>
    <row r="15" spans="1:1" x14ac:dyDescent="0.25">
      <c r="A15" s="46" t="s">
        <v>1526</v>
      </c>
    </row>
    <row r="16" spans="1:1" x14ac:dyDescent="0.25">
      <c r="A16" s="46" t="s">
        <v>1527</v>
      </c>
    </row>
    <row r="17" spans="1:1" x14ac:dyDescent="0.25">
      <c r="A17" s="46" t="s">
        <v>1528</v>
      </c>
    </row>
    <row r="18" spans="1:1" x14ac:dyDescent="0.25">
      <c r="A18" s="46" t="s">
        <v>1529</v>
      </c>
    </row>
    <row r="19" spans="1:1" x14ac:dyDescent="0.25">
      <c r="A19" s="46" t="s">
        <v>1530</v>
      </c>
    </row>
    <row r="20" spans="1:1" x14ac:dyDescent="0.25">
      <c r="A20" s="46" t="s">
        <v>1531</v>
      </c>
    </row>
    <row r="21" spans="1:1" x14ac:dyDescent="0.25">
      <c r="A21" s="46" t="s">
        <v>1532</v>
      </c>
    </row>
    <row r="22" spans="1:1" x14ac:dyDescent="0.25">
      <c r="A22" s="46" t="s">
        <v>1533</v>
      </c>
    </row>
    <row r="23" spans="1:1" x14ac:dyDescent="0.25">
      <c r="A23" s="46" t="s">
        <v>1534</v>
      </c>
    </row>
    <row r="24" spans="1:1" x14ac:dyDescent="0.25">
      <c r="A24" s="46" t="s">
        <v>1535</v>
      </c>
    </row>
    <row r="25" spans="1:1" x14ac:dyDescent="0.25">
      <c r="A25" s="46" t="s">
        <v>1536</v>
      </c>
    </row>
    <row r="26" spans="1:1" x14ac:dyDescent="0.25">
      <c r="A26" s="46" t="s">
        <v>1537</v>
      </c>
    </row>
    <row r="27" spans="1:1" x14ac:dyDescent="0.25">
      <c r="A27" s="46" t="s">
        <v>1538</v>
      </c>
    </row>
    <row r="28" spans="1:1" x14ac:dyDescent="0.25">
      <c r="A28" s="46" t="s">
        <v>1539</v>
      </c>
    </row>
    <row r="29" spans="1:1" x14ac:dyDescent="0.25">
      <c r="A29" s="46" t="s">
        <v>1540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BCE6-A3BA-4469-B21F-B128789B35F2}">
  <dimension ref="A1:A37"/>
  <sheetViews>
    <sheetView workbookViewId="0">
      <selection activeCell="C11" sqref="C11"/>
    </sheetView>
  </sheetViews>
  <sheetFormatPr defaultRowHeight="15" x14ac:dyDescent="0.25"/>
  <cols>
    <col min="1" max="1" width="85.28515625" customWidth="1"/>
  </cols>
  <sheetData>
    <row r="1" spans="1:1" s="42" customFormat="1" x14ac:dyDescent="0.25">
      <c r="A1" s="45" t="s">
        <v>1512</v>
      </c>
    </row>
    <row r="2" spans="1:1" x14ac:dyDescent="0.25">
      <c r="A2" s="44" t="s">
        <v>1541</v>
      </c>
    </row>
    <row r="3" spans="1:1" x14ac:dyDescent="0.25">
      <c r="A3" s="44" t="s">
        <v>1542</v>
      </c>
    </row>
    <row r="4" spans="1:1" x14ac:dyDescent="0.25">
      <c r="A4" s="44" t="s">
        <v>1543</v>
      </c>
    </row>
    <row r="5" spans="1:1" x14ac:dyDescent="0.25">
      <c r="A5" s="44" t="s">
        <v>1544</v>
      </c>
    </row>
    <row r="6" spans="1:1" x14ac:dyDescent="0.25">
      <c r="A6" s="44" t="s">
        <v>1545</v>
      </c>
    </row>
    <row r="7" spans="1:1" x14ac:dyDescent="0.25">
      <c r="A7" s="44" t="s">
        <v>1546</v>
      </c>
    </row>
    <row r="8" spans="1:1" x14ac:dyDescent="0.25">
      <c r="A8" s="44" t="s">
        <v>1547</v>
      </c>
    </row>
    <row r="9" spans="1:1" x14ac:dyDescent="0.25">
      <c r="A9" s="44" t="s">
        <v>1548</v>
      </c>
    </row>
    <row r="10" spans="1:1" x14ac:dyDescent="0.25">
      <c r="A10" s="44" t="s">
        <v>1549</v>
      </c>
    </row>
    <row r="11" spans="1:1" x14ac:dyDescent="0.25">
      <c r="A11" s="44" t="s">
        <v>1550</v>
      </c>
    </row>
    <row r="12" spans="1:1" x14ac:dyDescent="0.25">
      <c r="A12" s="44" t="s">
        <v>1551</v>
      </c>
    </row>
    <row r="13" spans="1:1" x14ac:dyDescent="0.25">
      <c r="A13" s="44" t="s">
        <v>1552</v>
      </c>
    </row>
    <row r="14" spans="1:1" x14ac:dyDescent="0.25">
      <c r="A14" s="44" t="s">
        <v>1553</v>
      </c>
    </row>
    <row r="15" spans="1:1" x14ac:dyDescent="0.25">
      <c r="A15" s="44" t="s">
        <v>1554</v>
      </c>
    </row>
    <row r="16" spans="1:1" x14ac:dyDescent="0.25">
      <c r="A16" s="44" t="s">
        <v>1555</v>
      </c>
    </row>
    <row r="17" spans="1:1" x14ac:dyDescent="0.25">
      <c r="A17" s="44" t="s">
        <v>1556</v>
      </c>
    </row>
    <row r="18" spans="1:1" x14ac:dyDescent="0.25">
      <c r="A18" s="44" t="s">
        <v>1557</v>
      </c>
    </row>
    <row r="19" spans="1:1" x14ac:dyDescent="0.25">
      <c r="A19" s="44" t="s">
        <v>1558</v>
      </c>
    </row>
    <row r="20" spans="1:1" x14ac:dyDescent="0.25">
      <c r="A20" s="44" t="s">
        <v>1559</v>
      </c>
    </row>
    <row r="21" spans="1:1" x14ac:dyDescent="0.25">
      <c r="A21" s="44" t="s">
        <v>1560</v>
      </c>
    </row>
    <row r="22" spans="1:1" x14ac:dyDescent="0.25">
      <c r="A22" s="44" t="s">
        <v>1561</v>
      </c>
    </row>
    <row r="23" spans="1:1" x14ac:dyDescent="0.25">
      <c r="A23" s="44" t="s">
        <v>1562</v>
      </c>
    </row>
    <row r="24" spans="1:1" x14ac:dyDescent="0.25">
      <c r="A24" s="44" t="s">
        <v>1563</v>
      </c>
    </row>
    <row r="25" spans="1:1" x14ac:dyDescent="0.25">
      <c r="A25" s="44" t="s">
        <v>1564</v>
      </c>
    </row>
    <row r="26" spans="1:1" x14ac:dyDescent="0.25">
      <c r="A26" s="44" t="s">
        <v>1565</v>
      </c>
    </row>
    <row r="27" spans="1:1" x14ac:dyDescent="0.25">
      <c r="A27" s="44" t="s">
        <v>1566</v>
      </c>
    </row>
    <row r="28" spans="1:1" x14ac:dyDescent="0.25">
      <c r="A28" s="44" t="s">
        <v>1567</v>
      </c>
    </row>
    <row r="29" spans="1:1" x14ac:dyDescent="0.25">
      <c r="A29" s="44" t="s">
        <v>1568</v>
      </c>
    </row>
    <row r="30" spans="1:1" x14ac:dyDescent="0.25">
      <c r="A30" s="44" t="s">
        <v>1569</v>
      </c>
    </row>
    <row r="31" spans="1:1" x14ac:dyDescent="0.25">
      <c r="A31" s="44" t="s">
        <v>1570</v>
      </c>
    </row>
    <row r="32" spans="1:1" x14ac:dyDescent="0.25">
      <c r="A32" s="44" t="s">
        <v>1571</v>
      </c>
    </row>
    <row r="33" spans="1:1" x14ac:dyDescent="0.25">
      <c r="A33" s="44" t="s">
        <v>1572</v>
      </c>
    </row>
    <row r="34" spans="1:1" x14ac:dyDescent="0.25">
      <c r="A34" s="44" t="s">
        <v>1573</v>
      </c>
    </row>
    <row r="35" spans="1:1" x14ac:dyDescent="0.25">
      <c r="A35" s="44" t="s">
        <v>1574</v>
      </c>
    </row>
    <row r="36" spans="1:1" x14ac:dyDescent="0.25">
      <c r="A36" s="44" t="s">
        <v>1575</v>
      </c>
    </row>
    <row r="37" spans="1:1" x14ac:dyDescent="0.25">
      <c r="A37" s="44" t="s">
        <v>1576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RESPONSES DATA</vt:lpstr>
      <vt:lpstr>TABLE 1 Gender Representation</vt:lpstr>
      <vt:lpstr>TABLE 2 Race Representation</vt:lpstr>
      <vt:lpstr>TABLE 3 Race Data History</vt:lpstr>
      <vt:lpstr>TABLE 4 GenderRacial Diversity </vt:lpstr>
      <vt:lpstr>TABLE 5 History Race by Gender</vt:lpstr>
      <vt:lpstr>VACANCIES</vt:lpstr>
      <vt:lpstr>INACTIVE</vt:lpstr>
      <vt:lpstr>DID NOT RESPOND</vt:lpstr>
      <vt:lpstr>SUM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Kozin, Jacqueline</dc:creator>
  <cp:keywords/>
  <dc:description/>
  <cp:lastModifiedBy>Kozin, Jacqueline</cp:lastModifiedBy>
  <cp:revision/>
  <dcterms:created xsi:type="dcterms:W3CDTF">2023-10-23T15:00:57Z</dcterms:created>
  <dcterms:modified xsi:type="dcterms:W3CDTF">2024-01-09T17:14:53Z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