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'Sheet1'!$A$10:$R$100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<sst xmlns="http://schemas.openxmlformats.org/spreadsheetml/2006/main" count="156" uniqueCount="68">
  <si>
    <t>1979-80</t>
  </si>
  <si>
    <t xml:space="preserve">       </t>
  </si>
  <si>
    <t>1980-81</t>
  </si>
  <si>
    <t>1981-82</t>
  </si>
  <si>
    <t>1982-83</t>
  </si>
  <si>
    <t>1983-84</t>
  </si>
  <si>
    <t>1984-85</t>
  </si>
  <si>
    <t>1985-86</t>
  </si>
  <si>
    <t xml:space="preserve">             </t>
  </si>
  <si>
    <t xml:space="preserve">           </t>
  </si>
  <si>
    <t xml:space="preserve">         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</si>
  <si>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</si>
  <si>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</si>
  <si>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</si>
  <si>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</si>
  <si>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</si>
  <si>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</si>
  <si>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</si>
  <si>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</si>
  <si>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</si>
  <si>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</si>
  <si>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 xml:space="preserve">          </t>
  </si>
  <si>
    <t>1996-97</t>
  </si>
  <si>
    <t>1997-98</t>
  </si>
  <si>
    <t>$$$</t>
  </si>
  <si>
    <t>%</t>
  </si>
  <si>
    <t>TOTAL</t>
  </si>
  <si>
    <t>LOCAL</t>
  </si>
  <si>
    <t>Year</t>
  </si>
  <si>
    <t>PERCENTAGES OF STATE, LOCAL, FEDERAL AND OTHER REVENUES</t>
  </si>
  <si>
    <t>FOR PUBLIC ELEMENTARY AND SECONDARY EDUCATION EXPENDITURES IN CONNECTICUT</t>
  </si>
  <si>
    <t>STATE *</t>
  </si>
  <si>
    <t>OTHER **</t>
  </si>
  <si>
    <t xml:space="preserve">AND UNIFIED (STATE) SCHOOL DISTRICT EXPENDITURES.                                                               </t>
  </si>
  <si>
    <t xml:space="preserve">                                                                                                                </t>
  </si>
  <si>
    <t>INCLUDES REVENUES FROM OTHER THAN GOVERNMENT AGENCIES, E.G., PRIVATE CONTRIBTIONS AND OTHER MISCELLANEOUS RECEIPTS.</t>
  </si>
  <si>
    <t>*</t>
  </si>
  <si>
    <t>**</t>
  </si>
  <si>
    <t>CONNECTICUT STATE DEPARTMENT OF EDUCATION</t>
  </si>
  <si>
    <t>FEDERAL</t>
  </si>
  <si>
    <t>REFLECTS ALL STATE REVENUES ON BEHALF OF PUBLIC ELEMENTARY AND SECONDARY EDUCATION, INCLUDING STATE GRANTS,</t>
  </si>
  <si>
    <t>BOND FUNDS AND DEPARTMENT EXPENDITURES--INCLUDING THE VOCATIONAL-TECHNICAL SCHOOLS, TEACHERS' RETIREMENT COSTS</t>
  </si>
  <si>
    <t xml:space="preserve">1998-99 </t>
  </si>
  <si>
    <t xml:space="preserve">1999-2000 </t>
  </si>
  <si>
    <t>2000-01</t>
  </si>
  <si>
    <t>2001-02</t>
  </si>
  <si>
    <t>2002-03</t>
  </si>
  <si>
    <t>2003-04</t>
  </si>
  <si>
    <t>2004-05</t>
  </si>
  <si>
    <t>DIVISION OF FINANCE AND INTERNAL OPERATIONS</t>
  </si>
  <si>
    <t>2005-06</t>
  </si>
  <si>
    <t>2007-08</t>
  </si>
  <si>
    <t>2008-09</t>
  </si>
  <si>
    <t>2009-10</t>
  </si>
  <si>
    <t>2006-07</t>
  </si>
  <si>
    <t>2010-11</t>
  </si>
  <si>
    <t>2011-12</t>
  </si>
  <si>
    <t>2012-13</t>
  </si>
  <si>
    <t>2013-14</t>
  </si>
  <si>
    <t>#</t>
  </si>
  <si>
    <t>Preliminary</t>
  </si>
  <si>
    <t>2014-15</t>
  </si>
  <si>
    <t>2015-16</t>
  </si>
  <si>
    <t>2016-17</t>
  </si>
  <si>
    <t>2017-18</t>
  </si>
  <si>
    <t>2018-19</t>
  </si>
  <si>
    <t>2019-20</t>
  </si>
  <si>
    <t>11/04/2020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</si>
</sst>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000_);_(* \(#,##0.0000\);_(* &quot;-&quot;????_);_(@_)"/>
    <numFmt numFmtId="168" formatCode="_(* #,##0.000_);_(* \(#,##0.000\);_(* &quot;-&quot;???_);_(@_)"/>
    <numFmt numFmtId="169" formatCode="_(* #,##0.000000_);_(* \(#,##0.000000\);_(* &quot;-&quot;??????_);_(@_)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 applyProtection="1" quotePrefix="1">
      <alignment/>
      <protection hidden="1"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 horizontal="center"/>
      <protection hidden="1"/>
    </xf>
    <xf numFmtId="3" fontId="1" fillId="0" borderId="14" xfId="0" applyNumberFormat="1" applyFont="1" applyBorder="1" applyAlignment="1" applyProtection="1">
      <alignment/>
      <protection hidden="1"/>
    </xf>
    <xf numFmtId="10" fontId="1" fillId="0" borderId="15" xfId="0" applyNumberFormat="1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10" fontId="1" fillId="0" borderId="0" xfId="0" applyNumberFormat="1" applyFont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1" fillId="0" borderId="11" xfId="0" applyNumberFormat="1" applyFont="1" applyBorder="1" applyAlignment="1" applyProtection="1">
      <alignment/>
      <protection hidden="1"/>
    </xf>
    <xf numFmtId="165" fontId="1" fillId="0" borderId="11" xfId="42" applyNumberFormat="1" applyFont="1" applyBorder="1" applyAlignment="1" applyProtection="1">
      <alignment/>
      <protection hidden="1"/>
    </xf>
    <xf numFmtId="165" fontId="1" fillId="0" borderId="11" xfId="42" applyNumberFormat="1" applyFont="1" applyBorder="1" applyAlignment="1" applyProtection="1">
      <alignment horizontal="left"/>
      <protection hidden="1"/>
    </xf>
    <xf numFmtId="165" fontId="1" fillId="0" borderId="14" xfId="42" applyNumberFormat="1" applyFont="1" applyBorder="1" applyAlignment="1" applyProtection="1">
      <alignment/>
      <protection hidden="1"/>
    </xf>
    <xf numFmtId="165" fontId="1" fillId="0" borderId="14" xfId="42" applyNumberFormat="1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hidden="1"/>
    </xf>
    <xf numFmtId="165" fontId="1" fillId="0" borderId="0" xfId="42" applyNumberFormat="1" applyFont="1" applyBorder="1" applyAlignment="1" applyProtection="1">
      <alignment/>
      <protection hidden="1"/>
    </xf>
    <xf numFmtId="10" fontId="1" fillId="0" borderId="0" xfId="0" applyNumberFormat="1" applyFont="1" applyBorder="1" applyAlignment="1" applyProtection="1">
      <alignment/>
      <protection hidden="1"/>
    </xf>
    <xf numFmtId="165" fontId="1" fillId="0" borderId="0" xfId="42" applyNumberFormat="1" applyFont="1" applyBorder="1" applyAlignment="1" applyProtection="1">
      <alignment horizontal="left"/>
      <protection hidden="1"/>
    </xf>
    <xf numFmtId="3" fontId="1" fillId="0" borderId="0" xfId="0" applyNumberFormat="1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 horizontal="center"/>
      <protection hidden="1"/>
    </xf>
    <xf numFmtId="166" fontId="1" fillId="0" borderId="15" xfId="0" applyNumberFormat="1" applyFont="1" applyBorder="1" applyAlignment="1" applyProtection="1">
      <alignment/>
      <protection hidden="1"/>
    </xf>
    <xf numFmtId="166" fontId="1" fillId="0" borderId="12" xfId="0" applyNumberFormat="1" applyFont="1" applyBorder="1" applyAlignment="1" applyProtection="1">
      <alignment/>
      <protection hidden="1"/>
    </xf>
    <xf numFmtId="3" fontId="0" fillId="0" borderId="0" xfId="0" applyNumberFormat="1" applyAlignment="1">
      <alignment/>
    </xf>
    <xf numFmtId="0" fontId="1" fillId="0" borderId="0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0"/>
  <sheetViews>
    <sheetView tabSelected="1" zoomScalePageLayoutView="0" workbookViewId="0" topLeftCell="A1">
      <selection activeCell="H65" sqref="H65"/>
    </sheetView>
  </sheetViews>
  <sheetFormatPr defaultColWidth="9.140625" defaultRowHeight="12.75"/>
  <cols>
    <col min="1" max="1" width="2.7109375" style="2" customWidth="1"/>
    <col min="2" max="2" width="9.7109375" style="2" customWidth="1"/>
    <col min="3" max="3" width="2.7109375" style="2" customWidth="1"/>
    <col min="4" max="4" width="11.7109375" style="2" customWidth="1"/>
    <col min="5" max="5" width="7.7109375" style="2" customWidth="1"/>
    <col min="6" max="6" width="2.57421875" style="2" customWidth="1"/>
    <col min="7" max="7" width="11.7109375" style="2" customWidth="1"/>
    <col min="8" max="8" width="7.57421875" style="2" customWidth="1"/>
    <col min="9" max="9" width="2.7109375" style="2" customWidth="1"/>
    <col min="10" max="10" width="12.00390625" style="2" customWidth="1"/>
    <col min="11" max="11" width="7.7109375" style="2" customWidth="1"/>
    <col min="12" max="12" width="2.7109375" style="2" customWidth="1"/>
    <col min="13" max="13" width="11.7109375" style="2" customWidth="1"/>
    <col min="14" max="14" width="7.7109375" style="2" customWidth="1"/>
    <col min="15" max="15" width="2.7109375" style="2" customWidth="1"/>
    <col min="16" max="16" width="11.421875" style="2" customWidth="1"/>
    <col min="17" max="17" width="7.7109375" style="2" customWidth="1"/>
    <col min="18" max="18" width="3.421875" style="2" customWidth="1"/>
    <col min="19" max="16384" width="9.140625" style="2" customWidth="1"/>
  </cols>
  <sheetData>
    <row r="1" spans="2:10" ht="11.25">
      <c r="B1" s="1" t="s">
        <v>67</v>
      </c>
      <c r="J1" s="3" t="s">
        <v>38</v>
      </c>
    </row>
    <row r="2" ht="11.25">
      <c r="J2" s="3" t="s">
        <v>49</v>
      </c>
    </row>
    <row r="4" ht="11.25">
      <c r="J4" s="3" t="s">
        <v>29</v>
      </c>
    </row>
    <row r="5" ht="11.25">
      <c r="J5" s="3" t="s">
        <v>30</v>
      </c>
    </row>
    <row r="7" spans="4:17" ht="11.25">
      <c r="D7" s="32" t="s">
        <v>27</v>
      </c>
      <c r="E7" s="33"/>
      <c r="F7" s="3"/>
      <c r="G7" s="32" t="s">
        <v>31</v>
      </c>
      <c r="H7" s="33"/>
      <c r="I7" s="3"/>
      <c r="J7" s="32" t="s">
        <v>39</v>
      </c>
      <c r="K7" s="33"/>
      <c r="L7" s="3"/>
      <c r="M7" s="32" t="s">
        <v>32</v>
      </c>
      <c r="N7" s="33"/>
      <c r="O7" s="3"/>
      <c r="P7" s="32" t="s">
        <v>26</v>
      </c>
      <c r="Q7" s="33"/>
    </row>
    <row r="8" spans="2:17" ht="11.25">
      <c r="B8" s="4" t="s">
        <v>28</v>
      </c>
      <c r="D8" s="5" t="s">
        <v>24</v>
      </c>
      <c r="E8" s="6" t="s">
        <v>25</v>
      </c>
      <c r="F8" s="3"/>
      <c r="G8" s="5" t="s">
        <v>24</v>
      </c>
      <c r="H8" s="6" t="s">
        <v>25</v>
      </c>
      <c r="I8" s="3"/>
      <c r="J8" s="5" t="s">
        <v>24</v>
      </c>
      <c r="K8" s="6" t="s">
        <v>25</v>
      </c>
      <c r="L8" s="3"/>
      <c r="M8" s="5" t="s">
        <v>24</v>
      </c>
      <c r="N8" s="6" t="s">
        <v>25</v>
      </c>
      <c r="O8" s="3"/>
      <c r="P8" s="5" t="s">
        <v>24</v>
      </c>
      <c r="Q8" s="6" t="s">
        <v>25</v>
      </c>
    </row>
    <row r="9" spans="2:17" ht="11.25">
      <c r="B9" s="7"/>
      <c r="D9" s="8"/>
      <c r="E9" s="9"/>
      <c r="G9" s="8"/>
      <c r="H9" s="9"/>
      <c r="J9" s="8"/>
      <c r="K9" s="9"/>
      <c r="M9" s="8"/>
      <c r="N9" s="9"/>
      <c r="P9" s="8"/>
      <c r="Q9" s="9"/>
    </row>
    <row r="10" spans="2:17" ht="11.25">
      <c r="B10" s="10" t="s">
        <v>0</v>
      </c>
      <c r="D10" s="11">
        <v>894394487</v>
      </c>
      <c r="E10" s="12">
        <f>D10/$P10</f>
        <v>0.606945613677379</v>
      </c>
      <c r="G10" s="11">
        <v>466930376</v>
      </c>
      <c r="H10" s="12">
        <f>G10/$P10</f>
        <v>0.31686392047934137</v>
      </c>
      <c r="J10" s="11">
        <v>104781975</v>
      </c>
      <c r="K10" s="12">
        <f>J10/$P10</f>
        <v>0.07110616293266886</v>
      </c>
      <c r="M10" s="11">
        <v>7492224</v>
      </c>
      <c r="N10" s="12">
        <f>M10/$P10</f>
        <v>0.005084302910610837</v>
      </c>
      <c r="P10" s="11">
        <f>M10+J10+G10+D10</f>
        <v>1473599062</v>
      </c>
      <c r="Q10" s="12">
        <f>N10+K10+H10+E10</f>
        <v>1</v>
      </c>
    </row>
    <row r="11" spans="2:17" ht="11.25">
      <c r="B11" s="10" t="s">
        <v>1</v>
      </c>
      <c r="D11" s="8" t="s">
        <v>8</v>
      </c>
      <c r="E11" s="9"/>
      <c r="G11" s="8" t="s">
        <v>9</v>
      </c>
      <c r="H11" s="9"/>
      <c r="J11" s="8" t="s">
        <v>9</v>
      </c>
      <c r="K11" s="9"/>
      <c r="M11" s="8" t="s">
        <v>10</v>
      </c>
      <c r="N11" s="9"/>
      <c r="P11" s="8"/>
      <c r="Q11" s="9"/>
    </row>
    <row r="12" spans="2:17" ht="11.25">
      <c r="B12" s="10" t="s">
        <v>2</v>
      </c>
      <c r="D12" s="11">
        <v>930883789</v>
      </c>
      <c r="E12" s="12">
        <f>D12/$P12</f>
        <v>0.5906104859636525</v>
      </c>
      <c r="G12" s="11">
        <v>525082532</v>
      </c>
      <c r="H12" s="12">
        <f>G12/$P12</f>
        <v>0.33314496724525633</v>
      </c>
      <c r="J12" s="11">
        <v>110730622</v>
      </c>
      <c r="K12" s="12">
        <f>J12/$P12</f>
        <v>0.07025438324662618</v>
      </c>
      <c r="M12" s="11">
        <v>9441326</v>
      </c>
      <c r="N12" s="12">
        <f>M12/$P12</f>
        <v>0.00599016354446502</v>
      </c>
      <c r="P12" s="11">
        <f>M12+J12+G12+D12</f>
        <v>1576138269</v>
      </c>
      <c r="Q12" s="12">
        <f>N12+K12+H12+E12</f>
        <v>1</v>
      </c>
    </row>
    <row r="13" spans="2:17" ht="11.25">
      <c r="B13" s="10" t="s">
        <v>1</v>
      </c>
      <c r="D13" s="8" t="s">
        <v>8</v>
      </c>
      <c r="E13" s="9"/>
      <c r="G13" s="8" t="s">
        <v>9</v>
      </c>
      <c r="H13" s="9"/>
      <c r="J13" s="8" t="s">
        <v>9</v>
      </c>
      <c r="K13" s="9"/>
      <c r="M13" s="8" t="s">
        <v>10</v>
      </c>
      <c r="N13" s="9"/>
      <c r="P13" s="8"/>
      <c r="Q13" s="9"/>
    </row>
    <row r="14" spans="2:17" ht="11.25">
      <c r="B14" s="10" t="s">
        <v>3</v>
      </c>
      <c r="D14" s="11">
        <v>995717233</v>
      </c>
      <c r="E14" s="12">
        <v>0.5902</v>
      </c>
      <c r="G14" s="11">
        <v>582140409</v>
      </c>
      <c r="H14" s="12">
        <v>0.345</v>
      </c>
      <c r="J14" s="11">
        <v>101133374</v>
      </c>
      <c r="K14" s="12">
        <f>J14/$P14</f>
        <v>0.05993923858702188</v>
      </c>
      <c r="M14" s="11">
        <v>8273894</v>
      </c>
      <c r="N14" s="12">
        <f>M14/$P14</f>
        <v>0.004903731447837672</v>
      </c>
      <c r="P14" s="11">
        <f>M14+J14+G14+D14</f>
        <v>1687264910</v>
      </c>
      <c r="Q14" s="12">
        <f>N14+K14+H14+E14</f>
        <v>1.0000429700348594</v>
      </c>
    </row>
    <row r="15" spans="2:17" ht="11.25">
      <c r="B15" s="10" t="s">
        <v>1</v>
      </c>
      <c r="D15" s="8" t="s">
        <v>8</v>
      </c>
      <c r="E15" s="9"/>
      <c r="G15" s="8" t="s">
        <v>9</v>
      </c>
      <c r="H15" s="9"/>
      <c r="J15" s="8" t="s">
        <v>9</v>
      </c>
      <c r="K15" s="9"/>
      <c r="M15" s="8" t="s">
        <v>10</v>
      </c>
      <c r="N15" s="9"/>
      <c r="P15" s="8"/>
      <c r="Q15" s="9"/>
    </row>
    <row r="16" spans="2:17" ht="11.25">
      <c r="B16" s="10" t="s">
        <v>4</v>
      </c>
      <c r="D16" s="11">
        <v>1049659872</v>
      </c>
      <c r="E16" s="12">
        <f>D16/$P16</f>
        <v>0.5758105526328821</v>
      </c>
      <c r="G16" s="11">
        <v>666100128</v>
      </c>
      <c r="H16" s="12">
        <f>G16/$P16</f>
        <v>0.3654016820531685</v>
      </c>
      <c r="J16" s="11">
        <v>99350967</v>
      </c>
      <c r="K16" s="12">
        <f>J16/$P16</f>
        <v>0.05450083092524016</v>
      </c>
      <c r="M16" s="11">
        <v>7814763</v>
      </c>
      <c r="N16" s="12">
        <f>M16/$P16</f>
        <v>0.0042869343887092974</v>
      </c>
      <c r="P16" s="11">
        <f>M16+J16+G16+D16</f>
        <v>1822925730</v>
      </c>
      <c r="Q16" s="12">
        <f>N16+K16+H16+E16</f>
        <v>1</v>
      </c>
    </row>
    <row r="17" spans="2:17" ht="11.25">
      <c r="B17" s="10" t="s">
        <v>1</v>
      </c>
      <c r="D17" s="8" t="s">
        <v>8</v>
      </c>
      <c r="E17" s="9"/>
      <c r="G17" s="8" t="s">
        <v>9</v>
      </c>
      <c r="H17" s="9"/>
      <c r="J17" s="8" t="s">
        <v>9</v>
      </c>
      <c r="K17" s="9"/>
      <c r="M17" s="8" t="s">
        <v>10</v>
      </c>
      <c r="N17" s="9"/>
      <c r="P17" s="8"/>
      <c r="Q17" s="9"/>
    </row>
    <row r="18" spans="2:17" ht="11.25">
      <c r="B18" s="10" t="s">
        <v>5</v>
      </c>
      <c r="D18" s="11">
        <v>1114458902</v>
      </c>
      <c r="E18" s="12">
        <f>D18/$P18</f>
        <v>0.5659222869901382</v>
      </c>
      <c r="G18" s="11">
        <v>743130602</v>
      </c>
      <c r="H18" s="12">
        <f>G18/$P18</f>
        <v>0.37736175740664346</v>
      </c>
      <c r="J18" s="11">
        <v>104254083</v>
      </c>
      <c r="K18" s="12">
        <f>J18/$P18</f>
        <v>0.05294022863789705</v>
      </c>
      <c r="M18" s="11">
        <v>7435460</v>
      </c>
      <c r="N18" s="12">
        <f>M18/$P18</f>
        <v>0.003775726965321233</v>
      </c>
      <c r="P18" s="11">
        <f>M18+J18+G18+D18</f>
        <v>1969279047</v>
      </c>
      <c r="Q18" s="12">
        <f>N18+K18+H18+E18</f>
        <v>1</v>
      </c>
    </row>
    <row r="19" spans="2:17" ht="11.25">
      <c r="B19" s="10" t="s">
        <v>1</v>
      </c>
      <c r="D19" s="8" t="s">
        <v>8</v>
      </c>
      <c r="E19" s="9"/>
      <c r="G19" s="8" t="s">
        <v>9</v>
      </c>
      <c r="H19" s="9"/>
      <c r="J19" s="8" t="s">
        <v>9</v>
      </c>
      <c r="K19" s="9"/>
      <c r="M19" s="8" t="s">
        <v>10</v>
      </c>
      <c r="N19" s="9"/>
      <c r="P19" s="8"/>
      <c r="Q19" s="9"/>
    </row>
    <row r="20" spans="2:17" ht="11.25">
      <c r="B20" s="10" t="s">
        <v>6</v>
      </c>
      <c r="D20" s="11">
        <v>1154488020</v>
      </c>
      <c r="E20" s="12">
        <f>D20/$P20</f>
        <v>0.5455565436561045</v>
      </c>
      <c r="G20" s="11">
        <v>850162595</v>
      </c>
      <c r="H20" s="12">
        <f>G20/$P20</f>
        <v>0.4017467126890625</v>
      </c>
      <c r="J20" s="11">
        <v>103915039</v>
      </c>
      <c r="K20" s="12">
        <f>J20/$P20</f>
        <v>0.049105342393010974</v>
      </c>
      <c r="M20" s="11">
        <v>7600000</v>
      </c>
      <c r="N20" s="12">
        <f>M20/$P20</f>
        <v>0.0035914012618220104</v>
      </c>
      <c r="P20" s="11">
        <f>M20+J20+G20+D20</f>
        <v>2116165654</v>
      </c>
      <c r="Q20" s="12">
        <f>N20+K20+H20+E20</f>
        <v>1</v>
      </c>
    </row>
    <row r="21" spans="2:17" ht="11.25">
      <c r="B21" s="10" t="s">
        <v>1</v>
      </c>
      <c r="D21" s="8" t="s">
        <v>8</v>
      </c>
      <c r="E21" s="9"/>
      <c r="G21" s="8" t="s">
        <v>9</v>
      </c>
      <c r="H21" s="9"/>
      <c r="J21" s="8" t="s">
        <v>9</v>
      </c>
      <c r="K21" s="9"/>
      <c r="M21" s="8" t="s">
        <v>10</v>
      </c>
      <c r="N21" s="9"/>
      <c r="P21" s="8"/>
      <c r="Q21" s="9"/>
    </row>
    <row r="22" spans="2:17" ht="11.25">
      <c r="B22" s="10" t="s">
        <v>7</v>
      </c>
      <c r="D22" s="11">
        <v>1305423164</v>
      </c>
      <c r="E22" s="12">
        <v>0.5579</v>
      </c>
      <c r="G22" s="11">
        <v>917455384</v>
      </c>
      <c r="H22" s="12">
        <v>0.3922</v>
      </c>
      <c r="J22" s="11">
        <v>110569574</v>
      </c>
      <c r="K22" s="12">
        <f>J22/$P22</f>
        <v>0.04726110267299158</v>
      </c>
      <c r="M22" s="11">
        <v>6098942</v>
      </c>
      <c r="N22" s="12">
        <f>M22/$P22</f>
        <v>0.0026068900659653497</v>
      </c>
      <c r="P22" s="11">
        <f>M22+J22+G22+D22</f>
        <v>2339547064</v>
      </c>
      <c r="Q22" s="12">
        <f>N22+K22+H22+E22</f>
        <v>0.9999679927389569</v>
      </c>
    </row>
    <row r="23" spans="2:17" ht="11.25">
      <c r="B23" s="10"/>
      <c r="D23" s="8"/>
      <c r="E23" s="9"/>
      <c r="G23" s="8"/>
      <c r="H23" s="9"/>
      <c r="J23" s="8"/>
      <c r="K23" s="9"/>
      <c r="M23" s="8"/>
      <c r="N23" s="9"/>
      <c r="P23" s="8"/>
      <c r="Q23" s="9"/>
    </row>
    <row r="24" spans="2:17" ht="11.25">
      <c r="B24" s="10" t="s">
        <v>11</v>
      </c>
      <c r="D24" s="11">
        <v>1447135729</v>
      </c>
      <c r="E24" s="12">
        <f>D24/$P24</f>
        <v>0.5517096818060051</v>
      </c>
      <c r="G24" s="11">
        <v>1055206845</v>
      </c>
      <c r="H24" s="12">
        <f>G24/$P24</f>
        <v>0.4022897237819968</v>
      </c>
      <c r="J24" s="11">
        <v>114872720</v>
      </c>
      <c r="K24" s="12">
        <f>J24/$P24</f>
        <v>0.04379436602203491</v>
      </c>
      <c r="M24" s="11">
        <v>5786942</v>
      </c>
      <c r="N24" s="12">
        <f>M24/$P24</f>
        <v>0.0022062283899631414</v>
      </c>
      <c r="P24" s="11">
        <f>M24+J24+G24+D24</f>
        <v>2623002236</v>
      </c>
      <c r="Q24" s="12">
        <f>N24+K24+H24+E24</f>
        <v>1</v>
      </c>
    </row>
    <row r="25" spans="2:17" ht="11.25">
      <c r="B25" s="10" t="s">
        <v>1</v>
      </c>
      <c r="D25" s="8" t="s">
        <v>8</v>
      </c>
      <c r="E25" s="9"/>
      <c r="G25" s="8" t="s">
        <v>8</v>
      </c>
      <c r="H25" s="9"/>
      <c r="J25" s="8" t="s">
        <v>9</v>
      </c>
      <c r="K25" s="9"/>
      <c r="M25" s="8" t="s">
        <v>21</v>
      </c>
      <c r="N25" s="9"/>
      <c r="P25" s="8"/>
      <c r="Q25" s="9"/>
    </row>
    <row r="26" spans="2:17" ht="11.25">
      <c r="B26" s="10" t="s">
        <v>12</v>
      </c>
      <c r="D26" s="11">
        <v>1569032273</v>
      </c>
      <c r="E26" s="12">
        <f>D26/$P26</f>
        <v>0.5312711062173264</v>
      </c>
      <c r="G26" s="11">
        <v>1255221681</v>
      </c>
      <c r="H26" s="12">
        <f>G26/$P26</f>
        <v>0.4250154840587157</v>
      </c>
      <c r="J26" s="11">
        <v>122567585</v>
      </c>
      <c r="K26" s="12">
        <f>J26/$P26</f>
        <v>0.04150113263434205</v>
      </c>
      <c r="M26" s="11">
        <v>6533640</v>
      </c>
      <c r="N26" s="12">
        <f>M26/$P26</f>
        <v>0.002212277089615844</v>
      </c>
      <c r="P26" s="11">
        <f>M26+J26+G26+D26</f>
        <v>2953355179</v>
      </c>
      <c r="Q26" s="12">
        <f>N26+K26+H26+E26</f>
        <v>1</v>
      </c>
    </row>
    <row r="27" spans="2:17" ht="11.25">
      <c r="B27" s="10" t="s">
        <v>1</v>
      </c>
      <c r="D27" s="8" t="s">
        <v>8</v>
      </c>
      <c r="E27" s="9"/>
      <c r="G27" s="8" t="s">
        <v>8</v>
      </c>
      <c r="H27" s="9"/>
      <c r="J27" s="8" t="s">
        <v>9</v>
      </c>
      <c r="K27" s="9"/>
      <c r="M27" s="8" t="s">
        <v>21</v>
      </c>
      <c r="N27" s="9"/>
      <c r="P27" s="8"/>
      <c r="Q27" s="9"/>
    </row>
    <row r="28" spans="2:17" ht="11.25">
      <c r="B28" s="10" t="s">
        <v>13</v>
      </c>
      <c r="D28" s="11">
        <v>1698718572</v>
      </c>
      <c r="E28" s="12">
        <v>0.5132</v>
      </c>
      <c r="G28" s="11">
        <v>1462327771</v>
      </c>
      <c r="H28" s="12">
        <v>0.4419</v>
      </c>
      <c r="J28" s="11">
        <v>140639670</v>
      </c>
      <c r="K28" s="12">
        <f>J28/$P28</f>
        <v>0.042495828030128954</v>
      </c>
      <c r="M28" s="11">
        <v>7807566</v>
      </c>
      <c r="N28" s="12">
        <f>M28/$P28</f>
        <v>0.002359142211225907</v>
      </c>
      <c r="P28" s="11">
        <f>M28+J28+G28+D28</f>
        <v>3309493579</v>
      </c>
      <c r="Q28" s="12">
        <f>N28+K28+H28+E28</f>
        <v>0.9999549702413548</v>
      </c>
    </row>
    <row r="29" spans="2:17" ht="11.25">
      <c r="B29" s="10" t="s">
        <v>1</v>
      </c>
      <c r="D29" s="8" t="s">
        <v>8</v>
      </c>
      <c r="E29" s="9"/>
      <c r="G29" s="8" t="s">
        <v>8</v>
      </c>
      <c r="H29" s="9"/>
      <c r="J29" s="8" t="s">
        <v>9</v>
      </c>
      <c r="K29" s="9"/>
      <c r="M29" s="8" t="s">
        <v>21</v>
      </c>
      <c r="N29" s="9"/>
      <c r="P29" s="8"/>
      <c r="Q29" s="9"/>
    </row>
    <row r="30" spans="2:17" ht="11.25">
      <c r="B30" s="10" t="s">
        <v>14</v>
      </c>
      <c r="D30" s="11">
        <v>1825545264</v>
      </c>
      <c r="E30" s="12">
        <f>D30/$P30</f>
        <v>0.5023954349687554</v>
      </c>
      <c r="G30" s="11">
        <v>1654048788</v>
      </c>
      <c r="H30" s="12">
        <f>G30/$P30</f>
        <v>0.4551990995205489</v>
      </c>
      <c r="J30" s="11">
        <v>145829040</v>
      </c>
      <c r="K30" s="12">
        <f>J30/$P30</f>
        <v>0.040132581441089936</v>
      </c>
      <c r="M30" s="11">
        <v>8258938</v>
      </c>
      <c r="N30" s="12">
        <f>M30/$P30</f>
        <v>0.0022728840696058373</v>
      </c>
      <c r="P30" s="11">
        <f>M30+J30+G30+D30</f>
        <v>3633682030</v>
      </c>
      <c r="Q30" s="12">
        <f>N30+K30+H30+E30</f>
        <v>1</v>
      </c>
    </row>
    <row r="31" spans="2:17" ht="11.25">
      <c r="B31" s="10" t="s">
        <v>1</v>
      </c>
      <c r="D31" s="8" t="s">
        <v>8</v>
      </c>
      <c r="E31" s="9"/>
      <c r="G31" s="8" t="s">
        <v>8</v>
      </c>
      <c r="H31" s="9"/>
      <c r="J31" s="8" t="s">
        <v>9</v>
      </c>
      <c r="K31" s="9"/>
      <c r="M31" s="8" t="s">
        <v>21</v>
      </c>
      <c r="N31" s="9"/>
      <c r="P31" s="8"/>
      <c r="Q31" s="9"/>
    </row>
    <row r="32" spans="2:17" ht="11.25">
      <c r="B32" s="10" t="s">
        <v>15</v>
      </c>
      <c r="D32" s="11">
        <v>2062029020</v>
      </c>
      <c r="E32" s="12">
        <v>0.5451</v>
      </c>
      <c r="G32" s="11">
        <v>1544375984</v>
      </c>
      <c r="H32" s="12">
        <v>0.4082</v>
      </c>
      <c r="J32" s="11">
        <v>167249706</v>
      </c>
      <c r="K32" s="12">
        <v>0.0442</v>
      </c>
      <c r="M32" s="11">
        <v>9630596</v>
      </c>
      <c r="N32" s="12">
        <f>M32/$P32</f>
        <v>0.0025455642969158614</v>
      </c>
      <c r="P32" s="11">
        <f>M32+J32+G32+D32</f>
        <v>3783285306</v>
      </c>
      <c r="Q32" s="12">
        <f>N32+K32+H32+E32</f>
        <v>1.000045564296916</v>
      </c>
    </row>
    <row r="33" spans="2:17" ht="11.25">
      <c r="B33" s="10" t="s">
        <v>1</v>
      </c>
      <c r="D33" s="8" t="s">
        <v>8</v>
      </c>
      <c r="E33" s="9"/>
      <c r="G33" s="8" t="s">
        <v>8</v>
      </c>
      <c r="H33" s="9"/>
      <c r="J33" s="8" t="s">
        <v>9</v>
      </c>
      <c r="K33" s="9"/>
      <c r="M33" s="8" t="s">
        <v>21</v>
      </c>
      <c r="N33" s="9"/>
      <c r="P33" s="8"/>
      <c r="Q33" s="9"/>
    </row>
    <row r="34" spans="2:17" ht="11.25">
      <c r="B34" s="10" t="s">
        <v>16</v>
      </c>
      <c r="D34" s="11">
        <v>2136766122</v>
      </c>
      <c r="E34" s="12">
        <f>D34/$P34</f>
        <v>0.5451374498863746</v>
      </c>
      <c r="G34" s="11">
        <v>1593313271</v>
      </c>
      <c r="H34" s="12">
        <f>G34/$P34</f>
        <v>0.4064903147238582</v>
      </c>
      <c r="J34" s="11">
        <v>180592453</v>
      </c>
      <c r="K34" s="12">
        <f>J34/$P34</f>
        <v>0.04607322639737404</v>
      </c>
      <c r="M34" s="11">
        <v>9011387</v>
      </c>
      <c r="N34" s="12">
        <f>M34/$P34</f>
        <v>0.0022990089923932383</v>
      </c>
      <c r="P34" s="11">
        <f>M34+J34+G34+D34</f>
        <v>3919683233</v>
      </c>
      <c r="Q34" s="12">
        <f>N34+K34+H34+E34</f>
        <v>1</v>
      </c>
    </row>
    <row r="35" spans="2:17" ht="11.25">
      <c r="B35" s="10" t="s">
        <v>1</v>
      </c>
      <c r="D35" s="8" t="s">
        <v>8</v>
      </c>
      <c r="E35" s="9"/>
      <c r="G35" s="8" t="s">
        <v>8</v>
      </c>
      <c r="H35" s="9"/>
      <c r="J35" s="8" t="s">
        <v>9</v>
      </c>
      <c r="K35" s="9"/>
      <c r="M35" s="8" t="s">
        <v>21</v>
      </c>
      <c r="N35" s="9"/>
      <c r="P35" s="8"/>
      <c r="Q35" s="9"/>
    </row>
    <row r="36" spans="2:17" ht="11.25">
      <c r="B36" s="10" t="s">
        <v>17</v>
      </c>
      <c r="D36" s="11">
        <v>2298248905</v>
      </c>
      <c r="E36" s="12">
        <f>D36/$P36</f>
        <v>0.5657104611802588</v>
      </c>
      <c r="G36" s="11">
        <v>1557121812</v>
      </c>
      <c r="H36" s="12">
        <f>G36/$P36</f>
        <v>0.3832831580878574</v>
      </c>
      <c r="J36" s="11">
        <v>197440832</v>
      </c>
      <c r="K36" s="12">
        <f>J36/$P36</f>
        <v>0.04859975953150035</v>
      </c>
      <c r="M36" s="11">
        <v>9777112</v>
      </c>
      <c r="N36" s="12">
        <f>M36/$P36</f>
        <v>0.0024066212003834467</v>
      </c>
      <c r="P36" s="11">
        <f>M36+J36+G36+D36</f>
        <v>4062588661</v>
      </c>
      <c r="Q36" s="12">
        <f>N36+K36+H36+E36</f>
        <v>1</v>
      </c>
    </row>
    <row r="37" spans="2:17" ht="11.25">
      <c r="B37" s="10" t="s">
        <v>1</v>
      </c>
      <c r="D37" s="8" t="s">
        <v>8</v>
      </c>
      <c r="E37" s="9"/>
      <c r="G37" s="8" t="s">
        <v>8</v>
      </c>
      <c r="H37" s="9"/>
      <c r="J37" s="8" t="s">
        <v>9</v>
      </c>
      <c r="K37" s="9"/>
      <c r="M37" s="8" t="s">
        <v>21</v>
      </c>
      <c r="N37" s="9"/>
      <c r="P37" s="8"/>
      <c r="Q37" s="9"/>
    </row>
    <row r="38" spans="2:17" ht="11.25">
      <c r="B38" s="10" t="s">
        <v>18</v>
      </c>
      <c r="D38" s="11">
        <v>2386866885</v>
      </c>
      <c r="E38" s="12">
        <v>0.5604</v>
      </c>
      <c r="G38" s="11">
        <v>1664940593</v>
      </c>
      <c r="H38" s="12">
        <v>0.391</v>
      </c>
      <c r="J38" s="11">
        <v>195616809</v>
      </c>
      <c r="K38" s="12">
        <f>J38/$P38</f>
        <v>0.04593484198963553</v>
      </c>
      <c r="M38" s="11">
        <v>11147214</v>
      </c>
      <c r="N38" s="12">
        <f>M38/$P38</f>
        <v>0.002617594655245874</v>
      </c>
      <c r="P38" s="11">
        <f>M38+J38+G38+D38</f>
        <v>4258571501</v>
      </c>
      <c r="Q38" s="12">
        <f>N38+K38+H38+E38</f>
        <v>0.9999524366448814</v>
      </c>
    </row>
    <row r="39" spans="2:17" ht="11.25">
      <c r="B39" s="10" t="s">
        <v>1</v>
      </c>
      <c r="D39" s="8" t="s">
        <v>8</v>
      </c>
      <c r="E39" s="9"/>
      <c r="G39" s="8" t="s">
        <v>8</v>
      </c>
      <c r="H39" s="9"/>
      <c r="J39" s="8" t="s">
        <v>9</v>
      </c>
      <c r="K39" s="9"/>
      <c r="M39" s="8" t="s">
        <v>21</v>
      </c>
      <c r="N39" s="9"/>
      <c r="P39" s="8"/>
      <c r="Q39" s="9"/>
    </row>
    <row r="40" spans="2:17" ht="11.25">
      <c r="B40" s="10" t="s">
        <v>19</v>
      </c>
      <c r="D40" s="11">
        <v>2505636345</v>
      </c>
      <c r="E40" s="12">
        <f>D40/$P40</f>
        <v>0.5604804159690379</v>
      </c>
      <c r="G40" s="11">
        <v>1756800104</v>
      </c>
      <c r="H40" s="12">
        <f>G40/$P40</f>
        <v>0.39297484450576525</v>
      </c>
      <c r="J40" s="11">
        <v>196483137</v>
      </c>
      <c r="K40" s="12">
        <f>J40/$P40</f>
        <v>0.04395089118834659</v>
      </c>
      <c r="M40" s="11">
        <v>11595839</v>
      </c>
      <c r="N40" s="12">
        <f>M40/$P40</f>
        <v>0.0025938483368503308</v>
      </c>
      <c r="P40" s="11">
        <f>M40+J40+G40+D40</f>
        <v>4470515425</v>
      </c>
      <c r="Q40" s="12">
        <f>N40+K40+H40+E40</f>
        <v>1</v>
      </c>
    </row>
    <row r="41" spans="2:17" ht="11.25">
      <c r="B41" s="10" t="s">
        <v>1</v>
      </c>
      <c r="D41" s="8" t="s">
        <v>8</v>
      </c>
      <c r="E41" s="9"/>
      <c r="G41" s="8" t="s">
        <v>8</v>
      </c>
      <c r="H41" s="9"/>
      <c r="J41" s="8" t="s">
        <v>9</v>
      </c>
      <c r="K41" s="9"/>
      <c r="M41" s="8" t="s">
        <v>21</v>
      </c>
      <c r="N41" s="9"/>
      <c r="P41" s="8"/>
      <c r="Q41" s="9"/>
    </row>
    <row r="42" spans="2:17" ht="11.25">
      <c r="B42" s="10" t="s">
        <v>20</v>
      </c>
      <c r="D42" s="11">
        <v>2590907097</v>
      </c>
      <c r="E42" s="12">
        <f>D42/$P42</f>
        <v>0.5592276964025633</v>
      </c>
      <c r="G42" s="11">
        <v>1834092830</v>
      </c>
      <c r="H42" s="12">
        <f>G42/$P42</f>
        <v>0.3958750622501993</v>
      </c>
      <c r="J42" s="11">
        <v>196311330</v>
      </c>
      <c r="K42" s="12">
        <f>J42/$P42</f>
        <v>0.042372315464626414</v>
      </c>
      <c r="M42" s="11">
        <v>11698005</v>
      </c>
      <c r="N42" s="12">
        <f>M42/$P42</f>
        <v>0.002524925882610938</v>
      </c>
      <c r="P42" s="11">
        <f>M42+J42+G42+D42</f>
        <v>4633009262</v>
      </c>
      <c r="Q42" s="12">
        <f>N42+K42+H42+E42</f>
        <v>1</v>
      </c>
    </row>
    <row r="43" spans="2:17" ht="11.25">
      <c r="B43" s="10"/>
      <c r="D43" s="8"/>
      <c r="E43" s="9"/>
      <c r="G43" s="8"/>
      <c r="H43" s="9"/>
      <c r="J43" s="8"/>
      <c r="K43" s="9"/>
      <c r="M43" s="8"/>
      <c r="N43" s="9"/>
      <c r="P43" s="8"/>
      <c r="Q43" s="9"/>
    </row>
    <row r="44" spans="2:17" ht="11.25">
      <c r="B44" s="10" t="s">
        <v>22</v>
      </c>
      <c r="D44" s="11">
        <v>2767154644</v>
      </c>
      <c r="E44" s="12">
        <f>D44/$P44</f>
        <v>0.5717634492272451</v>
      </c>
      <c r="G44" s="11">
        <v>1865737529</v>
      </c>
      <c r="H44" s="12">
        <f>G44/$P44</f>
        <v>0.3855080984529744</v>
      </c>
      <c r="J44" s="11">
        <v>194954683</v>
      </c>
      <c r="K44" s="12">
        <f>J44/$P44</f>
        <v>0.04028251989341445</v>
      </c>
      <c r="M44" s="11">
        <v>11837541</v>
      </c>
      <c r="N44" s="12">
        <f>M44/$P44</f>
        <v>0.0024459324263660246</v>
      </c>
      <c r="P44" s="11">
        <f>M44+J44+G44+D44</f>
        <v>4839684397</v>
      </c>
      <c r="Q44" s="12">
        <f>N44+K44+H44+E44</f>
        <v>1</v>
      </c>
    </row>
    <row r="45" spans="2:17" ht="11.25">
      <c r="B45" s="10" t="s">
        <v>1</v>
      </c>
      <c r="D45" s="8" t="s">
        <v>8</v>
      </c>
      <c r="E45" s="9"/>
      <c r="G45" s="8" t="s">
        <v>8</v>
      </c>
      <c r="H45" s="9"/>
      <c r="J45" s="8" t="s">
        <v>9</v>
      </c>
      <c r="K45" s="9"/>
      <c r="M45" s="8" t="s">
        <v>21</v>
      </c>
      <c r="N45" s="9"/>
      <c r="P45" s="8"/>
      <c r="Q45" s="9"/>
    </row>
    <row r="46" spans="2:17" ht="11.25">
      <c r="B46" s="10" t="s">
        <v>23</v>
      </c>
      <c r="D46" s="11">
        <v>2909579752</v>
      </c>
      <c r="E46" s="12">
        <f>ROUND(D46/$P46,4)+0.0001</f>
        <v>0.5585</v>
      </c>
      <c r="G46" s="11">
        <v>2047736123</v>
      </c>
      <c r="H46" s="12">
        <f>ROUND(G46/$P46,4)</f>
        <v>0.393</v>
      </c>
      <c r="J46" s="11">
        <v>236488677</v>
      </c>
      <c r="K46" s="12">
        <f>ROUND(J46/$P46,4)</f>
        <v>0.0454</v>
      </c>
      <c r="M46" s="11">
        <v>16348627</v>
      </c>
      <c r="N46" s="12">
        <f>ROUND(M46/$P46,4)</f>
        <v>0.0031</v>
      </c>
      <c r="P46" s="11">
        <f>M46+J46+G46+D46</f>
        <v>5210153179</v>
      </c>
      <c r="Q46" s="12">
        <f>N46+K46+H46+E46</f>
        <v>1</v>
      </c>
    </row>
    <row r="47" spans="2:17" ht="11.25">
      <c r="B47" s="10" t="s">
        <v>1</v>
      </c>
      <c r="D47" s="8" t="s">
        <v>8</v>
      </c>
      <c r="E47" s="9"/>
      <c r="G47" s="8" t="s">
        <v>8</v>
      </c>
      <c r="H47" s="9"/>
      <c r="J47" s="8" t="s">
        <v>9</v>
      </c>
      <c r="K47" s="9"/>
      <c r="M47" s="8" t="s">
        <v>21</v>
      </c>
      <c r="N47" s="9"/>
      <c r="P47" s="8"/>
      <c r="Q47" s="9"/>
    </row>
    <row r="48" spans="2:17" ht="11.25">
      <c r="B48" s="10" t="s">
        <v>42</v>
      </c>
      <c r="D48" s="11">
        <v>3076759803</v>
      </c>
      <c r="E48" s="12">
        <f>ROUND(D48/$P48,4)-0.0001</f>
        <v>0.5416</v>
      </c>
      <c r="G48" s="11">
        <v>2321837214</v>
      </c>
      <c r="H48" s="12">
        <f>ROUND(G48/$P48,4)</f>
        <v>0.4088</v>
      </c>
      <c r="J48" s="11">
        <v>262190581</v>
      </c>
      <c r="K48" s="12">
        <f>ROUND(J48/$P48,4)</f>
        <v>0.0462</v>
      </c>
      <c r="M48" s="11">
        <v>19446889</v>
      </c>
      <c r="N48" s="12">
        <f>ROUND(M48/$P48,4)</f>
        <v>0.0034</v>
      </c>
      <c r="P48" s="11">
        <f>M48+J48+G48+D48</f>
        <v>5680234487</v>
      </c>
      <c r="Q48" s="12">
        <f>N48+K48+H48+E48</f>
        <v>1</v>
      </c>
    </row>
    <row r="49" spans="2:17" ht="11.25">
      <c r="B49" s="10"/>
      <c r="D49" s="11"/>
      <c r="E49" s="12"/>
      <c r="G49" s="11"/>
      <c r="H49" s="12"/>
      <c r="J49" s="11"/>
      <c r="K49" s="12"/>
      <c r="M49" s="11"/>
      <c r="N49" s="12"/>
      <c r="P49" s="11"/>
      <c r="Q49" s="12"/>
    </row>
    <row r="50" spans="2:17" ht="11.25">
      <c r="B50" s="10" t="s">
        <v>43</v>
      </c>
      <c r="D50" s="20">
        <v>3241550799</v>
      </c>
      <c r="E50" s="12">
        <f>ROUND(D50/$P50,4)</f>
        <v>0.5248</v>
      </c>
      <c r="G50" s="20">
        <v>2611216407</v>
      </c>
      <c r="H50" s="12">
        <f>ROUND(G50/$P50,4)</f>
        <v>0.4228</v>
      </c>
      <c r="J50" s="21">
        <v>304496854</v>
      </c>
      <c r="K50" s="12">
        <f>ROUND(J50/$P50,4)</f>
        <v>0.0493</v>
      </c>
      <c r="M50" s="20">
        <v>19439007</v>
      </c>
      <c r="N50" s="12">
        <f>ROUND(M50/$P50,4)</f>
        <v>0.0031</v>
      </c>
      <c r="P50" s="11">
        <f>M50+J50+G50+D50</f>
        <v>6176703067</v>
      </c>
      <c r="Q50" s="12">
        <f>N50+K50+H50+E50</f>
        <v>1</v>
      </c>
    </row>
    <row r="51" spans="2:17" ht="11.25">
      <c r="B51" s="10"/>
      <c r="D51" s="20"/>
      <c r="E51" s="12"/>
      <c r="G51" s="20"/>
      <c r="H51" s="12"/>
      <c r="J51" s="21"/>
      <c r="K51" s="12"/>
      <c r="M51" s="20"/>
      <c r="N51" s="12"/>
      <c r="P51" s="11"/>
      <c r="Q51" s="12"/>
    </row>
    <row r="52" spans="2:17" ht="11.25">
      <c r="B52" s="10" t="s">
        <v>44</v>
      </c>
      <c r="D52" s="20">
        <v>3527909316</v>
      </c>
      <c r="E52" s="28">
        <f>ROUND(D52/$P52,3)</f>
        <v>0.537</v>
      </c>
      <c r="G52" s="20">
        <v>2696009983</v>
      </c>
      <c r="H52" s="28">
        <f>ROUND(G52/$P52,3)</f>
        <v>0.41</v>
      </c>
      <c r="J52" s="21">
        <v>325056812</v>
      </c>
      <c r="K52" s="28">
        <f>ROUND(J52/$P52,3)</f>
        <v>0.049</v>
      </c>
      <c r="M52" s="20">
        <v>24082492</v>
      </c>
      <c r="N52" s="28">
        <f>ROUND(M52/$P52,3)</f>
        <v>0.004</v>
      </c>
      <c r="P52" s="11">
        <f>M52+J52+G52+D52</f>
        <v>6573058603</v>
      </c>
      <c r="Q52" s="28">
        <f>N52+K52+H52+E52</f>
        <v>1</v>
      </c>
    </row>
    <row r="53" spans="2:17" ht="11.25">
      <c r="B53" s="10"/>
      <c r="D53" s="20"/>
      <c r="E53" s="28"/>
      <c r="G53" s="20"/>
      <c r="H53" s="28"/>
      <c r="J53" s="21"/>
      <c r="K53" s="28"/>
      <c r="M53" s="20"/>
      <c r="N53" s="28"/>
      <c r="P53" s="11"/>
      <c r="Q53" s="28"/>
    </row>
    <row r="54" spans="2:17" ht="11.25">
      <c r="B54" s="10" t="s">
        <v>45</v>
      </c>
      <c r="D54" s="20">
        <v>3685778362</v>
      </c>
      <c r="E54" s="28">
        <f>ROUND(D54/$P54,3)</f>
        <v>0.535</v>
      </c>
      <c r="G54" s="20">
        <v>2800415771</v>
      </c>
      <c r="H54" s="28">
        <f>ROUND(G54/$P54,3)</f>
        <v>0.407</v>
      </c>
      <c r="J54" s="21">
        <v>372834916</v>
      </c>
      <c r="K54" s="28">
        <f>ROUND(J54/$P54,3)</f>
        <v>0.054</v>
      </c>
      <c r="M54" s="20">
        <v>29570461</v>
      </c>
      <c r="N54" s="28">
        <f>ROUND(M54/$P54,3)</f>
        <v>0.004</v>
      </c>
      <c r="P54" s="11">
        <f>M54+J54+G54+D54</f>
        <v>6888599510</v>
      </c>
      <c r="Q54" s="28">
        <f>N54+K54+H54+E54</f>
        <v>1</v>
      </c>
    </row>
    <row r="55" spans="2:17" ht="11.25">
      <c r="B55" s="10"/>
      <c r="D55" s="20"/>
      <c r="E55" s="28"/>
      <c r="G55" s="20"/>
      <c r="H55" s="28"/>
      <c r="J55" s="21"/>
      <c r="K55" s="28"/>
      <c r="M55" s="20"/>
      <c r="N55" s="28"/>
      <c r="P55" s="11"/>
      <c r="Q55" s="28"/>
    </row>
    <row r="56" spans="2:17" ht="11.25">
      <c r="B56" s="10" t="s">
        <v>46</v>
      </c>
      <c r="D56" s="20">
        <v>3903884797</v>
      </c>
      <c r="E56" s="28">
        <f>ROUND(D56/$P56,3)</f>
        <v>0.543</v>
      </c>
      <c r="G56" s="20">
        <v>2832885247</v>
      </c>
      <c r="H56" s="28">
        <f>ROUND(G56/$P56,3)+0.001</f>
        <v>0.395</v>
      </c>
      <c r="J56" s="21">
        <v>419391202</v>
      </c>
      <c r="K56" s="28">
        <f>ROUND(J56/$P56,3)</f>
        <v>0.058</v>
      </c>
      <c r="M56" s="20">
        <v>28701923</v>
      </c>
      <c r="N56" s="28">
        <f>ROUND(M56/$P56,3)</f>
        <v>0.004</v>
      </c>
      <c r="P56" s="11">
        <f>M56+J56+G56+D56</f>
        <v>7184863169</v>
      </c>
      <c r="Q56" s="28">
        <f>N56+K56+H56+E56</f>
        <v>1</v>
      </c>
    </row>
    <row r="57" spans="1:17" ht="11.25">
      <c r="A57" s="9"/>
      <c r="B57" s="27"/>
      <c r="C57" s="7"/>
      <c r="D57" s="23"/>
      <c r="E57" s="12"/>
      <c r="G57" s="20"/>
      <c r="H57" s="12"/>
      <c r="J57" s="21"/>
      <c r="K57" s="12"/>
      <c r="M57" s="20"/>
      <c r="N57" s="12"/>
      <c r="P57" s="11"/>
      <c r="Q57" s="12"/>
    </row>
    <row r="58" spans="1:17" ht="11.25">
      <c r="A58" s="9"/>
      <c r="B58" s="10" t="s">
        <v>47</v>
      </c>
      <c r="C58" s="7"/>
      <c r="D58" s="20">
        <v>4178762780</v>
      </c>
      <c r="E58" s="28">
        <f>ROUND(D58/$P58,3)</f>
        <v>0.559</v>
      </c>
      <c r="G58" s="20">
        <v>2841369051</v>
      </c>
      <c r="H58" s="28">
        <f>ROUND(G58/$P58,3)</f>
        <v>0.38</v>
      </c>
      <c r="J58" s="21">
        <v>426591298</v>
      </c>
      <c r="K58" s="28">
        <f>ROUND(J58/$P58,3)</f>
        <v>0.057</v>
      </c>
      <c r="M58" s="20">
        <v>27516316</v>
      </c>
      <c r="N58" s="28">
        <f>ROUND(M58/$P58,3)</f>
        <v>0.004</v>
      </c>
      <c r="P58" s="11">
        <f>M58+J58+G58+D58</f>
        <v>7474239445</v>
      </c>
      <c r="Q58" s="28">
        <f>N58+K58+H58+E58</f>
        <v>1</v>
      </c>
    </row>
    <row r="59" spans="1:17" ht="11.25">
      <c r="A59" s="9"/>
      <c r="B59" s="10"/>
      <c r="C59" s="7"/>
      <c r="D59" s="20"/>
      <c r="E59" s="28"/>
      <c r="G59" s="20"/>
      <c r="H59" s="28"/>
      <c r="J59" s="21"/>
      <c r="K59" s="28"/>
      <c r="M59" s="20"/>
      <c r="N59" s="28"/>
      <c r="P59" s="11"/>
      <c r="Q59" s="28"/>
    </row>
    <row r="60" spans="1:17" ht="11.25">
      <c r="A60" s="9"/>
      <c r="B60" s="10" t="s">
        <v>48</v>
      </c>
      <c r="C60" s="7"/>
      <c r="D60" s="20">
        <v>4418423489</v>
      </c>
      <c r="E60" s="28">
        <f>ROUND(D60/$P60,3)</f>
        <v>0.554</v>
      </c>
      <c r="G60" s="20">
        <v>3047353586</v>
      </c>
      <c r="H60" s="28">
        <f>ROUND(G60/$P60,3)</f>
        <v>0.382</v>
      </c>
      <c r="J60" s="21">
        <v>488541690</v>
      </c>
      <c r="K60" s="28">
        <f>ROUND(J60/$P60,3)</f>
        <v>0.061</v>
      </c>
      <c r="M60" s="20">
        <v>27722328</v>
      </c>
      <c r="N60" s="28">
        <f>ROUND(M60/$P60,3)</f>
        <v>0.003</v>
      </c>
      <c r="P60" s="11">
        <f>M60+J60+G60+D60</f>
        <v>7982041093</v>
      </c>
      <c r="Q60" s="28">
        <f>N60+K60+H60+E60</f>
        <v>1</v>
      </c>
    </row>
    <row r="61" spans="1:17" ht="11.25">
      <c r="A61" s="9"/>
      <c r="B61" s="10"/>
      <c r="C61" s="7"/>
      <c r="D61" s="20"/>
      <c r="E61" s="28"/>
      <c r="G61" s="20"/>
      <c r="H61" s="28"/>
      <c r="J61" s="21"/>
      <c r="K61" s="28"/>
      <c r="M61" s="20"/>
      <c r="N61" s="28"/>
      <c r="P61" s="11"/>
      <c r="Q61" s="28"/>
    </row>
    <row r="62" spans="1:17" ht="11.25">
      <c r="A62" s="9"/>
      <c r="B62" s="10" t="s">
        <v>50</v>
      </c>
      <c r="C62" s="7"/>
      <c r="D62" s="20">
        <v>4652873221</v>
      </c>
      <c r="E62" s="28">
        <f>ROUND(D62/$P62,3)</f>
        <v>0.529</v>
      </c>
      <c r="G62" s="20">
        <v>3643412412</v>
      </c>
      <c r="H62" s="28">
        <f>ROUND(G62/$P62,3)</f>
        <v>0.414</v>
      </c>
      <c r="J62" s="21">
        <v>478742751</v>
      </c>
      <c r="K62" s="28">
        <f>ROUND(J62/$P62,3)</f>
        <v>0.054</v>
      </c>
      <c r="M62" s="20">
        <v>27683453</v>
      </c>
      <c r="N62" s="28">
        <f>ROUND(M62/$P62,3)</f>
        <v>0.003</v>
      </c>
      <c r="P62" s="11">
        <f>M62+J62+G62+D62</f>
        <v>8802711837</v>
      </c>
      <c r="Q62" s="28">
        <f>N62+K62+H62+E62</f>
        <v>1</v>
      </c>
    </row>
    <row r="63" spans="1:17" ht="11.25">
      <c r="A63" s="9"/>
      <c r="B63" s="10"/>
      <c r="C63" s="7"/>
      <c r="D63" s="20"/>
      <c r="E63" s="28"/>
      <c r="G63" s="20"/>
      <c r="H63" s="28"/>
      <c r="J63" s="21"/>
      <c r="K63" s="28"/>
      <c r="M63" s="20"/>
      <c r="N63" s="28"/>
      <c r="P63" s="11"/>
      <c r="Q63" s="28"/>
    </row>
    <row r="64" spans="1:17" ht="11.25">
      <c r="A64" s="9"/>
      <c r="B64" s="10" t="s">
        <v>54</v>
      </c>
      <c r="C64" s="7"/>
      <c r="D64" s="20">
        <v>5106006361</v>
      </c>
      <c r="E64" s="28">
        <f>ROUND(D64/$P64,3)</f>
        <v>0.547</v>
      </c>
      <c r="G64" s="20">
        <v>3713838929.65</v>
      </c>
      <c r="H64" s="28">
        <f>ROUND(G64/$P64,3)</f>
        <v>0.398</v>
      </c>
      <c r="J64" s="21">
        <v>474377879</v>
      </c>
      <c r="K64" s="28">
        <f>ROUND(J64/$P64,3)</f>
        <v>0.051</v>
      </c>
      <c r="M64" s="20">
        <v>34951365</v>
      </c>
      <c r="N64" s="28">
        <f>ROUND(M64/$P64,3)</f>
        <v>0.004</v>
      </c>
      <c r="P64" s="11">
        <f>M64+J64+G64+D64</f>
        <v>9329174534.65</v>
      </c>
      <c r="Q64" s="28">
        <f>N64+K64+H64+E64</f>
        <v>1</v>
      </c>
    </row>
    <row r="65" spans="1:17" ht="11.25">
      <c r="A65" s="9"/>
      <c r="B65" s="10"/>
      <c r="C65" s="7"/>
      <c r="D65" s="20"/>
      <c r="E65" s="28"/>
      <c r="G65" s="20"/>
      <c r="H65" s="28"/>
      <c r="J65" s="21"/>
      <c r="K65" s="28"/>
      <c r="M65" s="20"/>
      <c r="N65" s="28"/>
      <c r="P65" s="11"/>
      <c r="Q65" s="28"/>
    </row>
    <row r="66" spans="1:17" ht="11.25">
      <c r="A66" s="9"/>
      <c r="B66" s="10" t="s">
        <v>51</v>
      </c>
      <c r="C66" s="7"/>
      <c r="D66" s="20">
        <v>5027237839</v>
      </c>
      <c r="E66" s="28">
        <f>ROUND(D66/$P66,3)</f>
        <v>0.523</v>
      </c>
      <c r="G66" s="20">
        <v>4065819333</v>
      </c>
      <c r="H66" s="28">
        <f>ROUND(G66/$P66,3)</f>
        <v>0.423</v>
      </c>
      <c r="J66" s="21">
        <v>483130093</v>
      </c>
      <c r="K66" s="28">
        <f>ROUND(J66/$P66,3)</f>
        <v>0.05</v>
      </c>
      <c r="M66" s="20">
        <v>39162366</v>
      </c>
      <c r="N66" s="28">
        <f>ROUND(M66/$P66,3)</f>
        <v>0.004</v>
      </c>
      <c r="P66" s="11">
        <f>M66+J66+G66+D66</f>
        <v>9615349631</v>
      </c>
      <c r="Q66" s="28">
        <f>N66+K66+H66+E66</f>
        <v>1</v>
      </c>
    </row>
    <row r="67" spans="1:17" ht="11.25">
      <c r="A67" s="9"/>
      <c r="B67" s="10"/>
      <c r="C67" s="7"/>
      <c r="D67" s="20"/>
      <c r="E67" s="28"/>
      <c r="G67" s="20"/>
      <c r="H67" s="28"/>
      <c r="J67" s="21"/>
      <c r="K67" s="28"/>
      <c r="M67" s="20"/>
      <c r="N67" s="28"/>
      <c r="P67" s="11"/>
      <c r="Q67" s="28"/>
    </row>
    <row r="68" spans="1:17" ht="11.25">
      <c r="A68" s="9"/>
      <c r="B68" s="10" t="s">
        <v>52</v>
      </c>
      <c r="C68" s="7"/>
      <c r="D68" s="20">
        <v>5220097913</v>
      </c>
      <c r="E68" s="28">
        <f>ROUND(D68/$P68,3)</f>
        <v>0.525</v>
      </c>
      <c r="G68" s="20">
        <v>4173559868</v>
      </c>
      <c r="H68" s="28">
        <f>ROUND(G68/$P68,3)</f>
        <v>0.42</v>
      </c>
      <c r="J68" s="21">
        <v>494751397</v>
      </c>
      <c r="K68" s="28">
        <f>ROUND(J68/$P68,3)</f>
        <v>0.05</v>
      </c>
      <c r="M68" s="20">
        <v>45954968</v>
      </c>
      <c r="N68" s="28">
        <f>ROUND(M68/$P68,3)</f>
        <v>0.005</v>
      </c>
      <c r="P68" s="11">
        <f>M68+J68+G68+D68</f>
        <v>9934364146</v>
      </c>
      <c r="Q68" s="28">
        <f>N68+K68+H68+E68</f>
        <v>1</v>
      </c>
    </row>
    <row r="69" spans="1:17" ht="11.25">
      <c r="A69" s="9"/>
      <c r="B69" s="10"/>
      <c r="C69" s="7"/>
      <c r="D69" s="20"/>
      <c r="E69" s="28"/>
      <c r="G69" s="20"/>
      <c r="H69" s="28"/>
      <c r="J69" s="21"/>
      <c r="K69" s="28"/>
      <c r="M69" s="20"/>
      <c r="N69" s="28"/>
      <c r="P69" s="11"/>
      <c r="Q69" s="28"/>
    </row>
    <row r="70" spans="1:17" ht="11.25">
      <c r="A70" s="9"/>
      <c r="B70" s="10" t="s">
        <v>53</v>
      </c>
      <c r="C70" s="7"/>
      <c r="D70" s="20">
        <v>5237788750</v>
      </c>
      <c r="E70" s="28">
        <f>ROUND(D70/$P70,3)</f>
        <v>0.529</v>
      </c>
      <c r="G70" s="20">
        <v>3704901103</v>
      </c>
      <c r="H70" s="28">
        <f>ROUND(G70/$P70,3)</f>
        <v>0.374</v>
      </c>
      <c r="J70" s="21">
        <v>921354437</v>
      </c>
      <c r="K70" s="28">
        <f>ROUND(J70/$P70,3)</f>
        <v>0.093</v>
      </c>
      <c r="M70" s="20">
        <v>42087556</v>
      </c>
      <c r="N70" s="28">
        <f>ROUND(M70/$P70,3)</f>
        <v>0.004</v>
      </c>
      <c r="P70" s="11">
        <f>M70+J70+G70+D70</f>
        <v>9906131846</v>
      </c>
      <c r="Q70" s="28">
        <f>N70+K70+H70+E70</f>
        <v>1</v>
      </c>
    </row>
    <row r="71" spans="1:17" ht="11.25">
      <c r="A71" s="9"/>
      <c r="B71" s="10"/>
      <c r="C71" s="7"/>
      <c r="D71" s="20"/>
      <c r="E71" s="28"/>
      <c r="G71" s="20"/>
      <c r="H71" s="28"/>
      <c r="J71" s="21"/>
      <c r="K71" s="28"/>
      <c r="M71" s="20"/>
      <c r="N71" s="28"/>
      <c r="P71" s="11"/>
      <c r="Q71" s="28"/>
    </row>
    <row r="72" spans="1:17" ht="11.25">
      <c r="A72" s="9"/>
      <c r="B72" s="10" t="s">
        <v>55</v>
      </c>
      <c r="C72" s="7"/>
      <c r="D72" s="20">
        <v>5252503270</v>
      </c>
      <c r="E72" s="28">
        <f>ROUND(D72/$P72,3)</f>
        <v>0.535</v>
      </c>
      <c r="G72" s="20">
        <v>3624669799</v>
      </c>
      <c r="H72" s="28">
        <f>ROUND(G72/$P72,3)+0.001</f>
        <v>0.37</v>
      </c>
      <c r="J72" s="21">
        <v>890012413</v>
      </c>
      <c r="K72" s="28">
        <f>ROUND(J72/$P72,3)</f>
        <v>0.091</v>
      </c>
      <c r="M72" s="20">
        <v>42559045</v>
      </c>
      <c r="N72" s="28">
        <f>ROUND(M72/$P72,3)</f>
        <v>0.004</v>
      </c>
      <c r="P72" s="11">
        <f>M72+J72+G72+D72</f>
        <v>9809744527</v>
      </c>
      <c r="Q72" s="28">
        <f>N72+K72+H72+E72</f>
        <v>1</v>
      </c>
    </row>
    <row r="73" spans="1:17" ht="11.25">
      <c r="A73" s="9"/>
      <c r="B73" s="10"/>
      <c r="C73" s="7"/>
      <c r="D73" s="20"/>
      <c r="E73" s="28"/>
      <c r="G73" s="20"/>
      <c r="H73" s="28"/>
      <c r="J73" s="21"/>
      <c r="K73" s="28"/>
      <c r="M73" s="20"/>
      <c r="N73" s="28"/>
      <c r="P73" s="11"/>
      <c r="Q73" s="28"/>
    </row>
    <row r="74" spans="1:17" ht="11.25">
      <c r="A74" s="9"/>
      <c r="B74" s="10" t="s">
        <v>56</v>
      </c>
      <c r="C74" s="7"/>
      <c r="D74" s="20">
        <v>5382175099</v>
      </c>
      <c r="E74" s="28">
        <f>ROUND(D74/$P74,3)</f>
        <v>0.526</v>
      </c>
      <c r="G74" s="20">
        <v>4196420043</v>
      </c>
      <c r="H74" s="28">
        <f>ROUND(G74/$P74,3)</f>
        <v>0.41</v>
      </c>
      <c r="J74" s="21">
        <v>614517015</v>
      </c>
      <c r="K74" s="28">
        <f>ROUND(J74/$P74,3)</f>
        <v>0.06</v>
      </c>
      <c r="M74" s="20">
        <v>36070592</v>
      </c>
      <c r="N74" s="28">
        <f>ROUND(M74/$P74,3)</f>
        <v>0.004</v>
      </c>
      <c r="P74" s="11">
        <f>M74+J74+G74+D74</f>
        <v>10229182749</v>
      </c>
      <c r="Q74" s="28">
        <f>N74+K74+H74+E74</f>
        <v>1</v>
      </c>
    </row>
    <row r="75" spans="1:17" ht="11.25">
      <c r="A75" s="9"/>
      <c r="B75" s="10"/>
      <c r="C75" s="7"/>
      <c r="D75" s="20"/>
      <c r="E75" s="28"/>
      <c r="G75" s="20"/>
      <c r="H75" s="28"/>
      <c r="J75" s="21"/>
      <c r="K75" s="28"/>
      <c r="M75" s="20"/>
      <c r="N75" s="28"/>
      <c r="P75" s="11"/>
      <c r="Q75" s="28"/>
    </row>
    <row r="76" spans="1:17" ht="11.25">
      <c r="A76" s="9"/>
      <c r="B76" s="10" t="s">
        <v>57</v>
      </c>
      <c r="C76" s="7"/>
      <c r="D76" s="20">
        <v>5469623679</v>
      </c>
      <c r="E76" s="28">
        <f>ROUND(D76/$P76,3)</f>
        <v>0.517</v>
      </c>
      <c r="G76" s="20">
        <v>4512978884</v>
      </c>
      <c r="H76" s="28">
        <f>ROUND(G76/$P76,3)</f>
        <v>0.427</v>
      </c>
      <c r="J76" s="21">
        <v>539390245</v>
      </c>
      <c r="K76" s="28">
        <f>ROUND(J76/$P76,3)</f>
        <v>0.051</v>
      </c>
      <c r="M76" s="20">
        <v>51943066</v>
      </c>
      <c r="N76" s="28">
        <f>ROUND(M76/$P76,3)</f>
        <v>0.005</v>
      </c>
      <c r="P76" s="11">
        <f>M76+J76+G76+D76</f>
        <v>10573935874</v>
      </c>
      <c r="Q76" s="28">
        <f>N76+K76+H76+E76</f>
        <v>1</v>
      </c>
    </row>
    <row r="77" spans="1:17" ht="11.25">
      <c r="A77" s="9"/>
      <c r="B77" s="10"/>
      <c r="C77" s="7"/>
      <c r="D77" s="20"/>
      <c r="E77" s="28"/>
      <c r="G77" s="20"/>
      <c r="H77" s="28"/>
      <c r="J77" s="21"/>
      <c r="K77" s="28"/>
      <c r="M77" s="20"/>
      <c r="N77" s="28"/>
      <c r="P77" s="11"/>
      <c r="Q77" s="28"/>
    </row>
    <row r="78" spans="1:17" ht="11.25">
      <c r="A78" s="9"/>
      <c r="B78" s="10" t="s">
        <v>58</v>
      </c>
      <c r="C78" s="7"/>
      <c r="D78" s="20">
        <v>5693659446</v>
      </c>
      <c r="E78" s="28">
        <f>ROUND(D78/$P78,3)</f>
        <v>0.52</v>
      </c>
      <c r="G78" s="20">
        <v>4665488479</v>
      </c>
      <c r="H78" s="28">
        <f>ROUND(G78/$P78,3)</f>
        <v>0.426</v>
      </c>
      <c r="J78" s="21">
        <v>532823143</v>
      </c>
      <c r="K78" s="28">
        <f>ROUND(J78/$P78,3)</f>
        <v>0.049</v>
      </c>
      <c r="M78" s="20">
        <v>57737176</v>
      </c>
      <c r="N78" s="28">
        <f>ROUND(M78/$P78,3)</f>
        <v>0.005</v>
      </c>
      <c r="P78" s="11">
        <f>M78+J78+G78+D78</f>
        <v>10949708244</v>
      </c>
      <c r="Q78" s="28">
        <f>N78+K78+H78+E78</f>
        <v>1</v>
      </c>
    </row>
    <row r="79" spans="1:17" ht="11.25">
      <c r="A79" s="9"/>
      <c r="B79" s="10"/>
      <c r="C79" s="7"/>
      <c r="D79" s="20"/>
      <c r="E79" s="28"/>
      <c r="G79" s="20"/>
      <c r="H79" s="28"/>
      <c r="J79" s="21"/>
      <c r="K79" s="28"/>
      <c r="M79" s="20"/>
      <c r="N79" s="28"/>
      <c r="P79" s="11"/>
      <c r="Q79" s="28"/>
    </row>
    <row r="80" spans="1:17" ht="11.25">
      <c r="A80" s="9"/>
      <c r="B80" s="10" t="s">
        <v>61</v>
      </c>
      <c r="C80" s="7"/>
      <c r="D80" s="20">
        <v>5867245219</v>
      </c>
      <c r="E80" s="28">
        <f>ROUND(D80/$P80,3)-0.001</f>
        <v>0.507</v>
      </c>
      <c r="G80" s="20">
        <v>5062350767</v>
      </c>
      <c r="H80" s="28">
        <f>ROUND(G80/$P80,3)</f>
        <v>0.438</v>
      </c>
      <c r="J80" s="21">
        <v>560727789</v>
      </c>
      <c r="K80" s="28">
        <f>ROUND(J80/$P80,3)</f>
        <v>0.049</v>
      </c>
      <c r="M80" s="20">
        <v>64877713</v>
      </c>
      <c r="N80" s="28">
        <f>ROUND(M80/$P80,3)</f>
        <v>0.006</v>
      </c>
      <c r="P80" s="11">
        <f>M80+J80+G80+D80</f>
        <v>11555201488</v>
      </c>
      <c r="Q80" s="28">
        <f>N80+K80+H80+E80</f>
        <v>1</v>
      </c>
    </row>
    <row r="81" spans="1:17" ht="11.25">
      <c r="A81" s="9"/>
      <c r="B81" s="10"/>
      <c r="C81" s="7"/>
      <c r="D81" s="20"/>
      <c r="E81" s="28"/>
      <c r="G81" s="20"/>
      <c r="H81" s="28"/>
      <c r="J81" s="21"/>
      <c r="K81" s="28"/>
      <c r="M81" s="20"/>
      <c r="N81" s="28"/>
      <c r="P81" s="11"/>
      <c r="Q81" s="28"/>
    </row>
    <row r="82" spans="1:17" ht="11.25">
      <c r="A82" s="9"/>
      <c r="B82" s="10" t="s">
        <v>62</v>
      </c>
      <c r="C82" s="7"/>
      <c r="D82" s="20">
        <v>6064002983</v>
      </c>
      <c r="E82" s="28">
        <f>ROUND(D82/$P82,3)</f>
        <v>0.513</v>
      </c>
      <c r="G82" s="20">
        <v>5082198474</v>
      </c>
      <c r="H82" s="28">
        <f>ROUND(G82/$P82,3)</f>
        <v>0.43</v>
      </c>
      <c r="J82" s="21">
        <v>606424282</v>
      </c>
      <c r="K82" s="28">
        <f>ROUND(J82/$P82,3)</f>
        <v>0.051</v>
      </c>
      <c r="M82" s="20">
        <v>65015195</v>
      </c>
      <c r="N82" s="28">
        <f>ROUND(M82/$P82,3)</f>
        <v>0.006</v>
      </c>
      <c r="P82" s="11">
        <f>M82+J82+G82+D82</f>
        <v>11817640934</v>
      </c>
      <c r="Q82" s="28">
        <f>N82+K82+H82+E82</f>
        <v>1</v>
      </c>
    </row>
    <row r="83" spans="1:17" ht="11.25">
      <c r="A83" s="9"/>
      <c r="B83" s="10"/>
      <c r="C83" s="7"/>
      <c r="D83" s="20"/>
      <c r="E83" s="28"/>
      <c r="G83" s="20"/>
      <c r="H83" s="28"/>
      <c r="J83" s="21"/>
      <c r="K83" s="28"/>
      <c r="M83" s="20"/>
      <c r="N83" s="28"/>
      <c r="P83" s="11"/>
      <c r="Q83" s="28"/>
    </row>
    <row r="84" spans="1:17" ht="11.25">
      <c r="A84" s="9"/>
      <c r="B84" s="10" t="s">
        <v>63</v>
      </c>
      <c r="C84" s="7"/>
      <c r="D84" s="20">
        <v>6166669700</v>
      </c>
      <c r="E84" s="28">
        <f>ROUND(D84/$P84,3)</f>
        <v>0.528</v>
      </c>
      <c r="G84" s="20">
        <v>4851823045</v>
      </c>
      <c r="H84" s="28">
        <f>ROUND(G84/$P84,3)</f>
        <v>0.415</v>
      </c>
      <c r="J84" s="21">
        <v>602456204</v>
      </c>
      <c r="K84" s="28">
        <f>ROUND(J84/$P84,3)</f>
        <v>0.052</v>
      </c>
      <c r="M84" s="20">
        <v>61019089</v>
      </c>
      <c r="N84" s="28">
        <f>ROUND(M84/$P84,3)</f>
        <v>0.005</v>
      </c>
      <c r="P84" s="11">
        <f>M84+J84+G84+D84</f>
        <v>11681968038</v>
      </c>
      <c r="Q84" s="28">
        <f>N84+K84+H84+E84</f>
        <v>1</v>
      </c>
    </row>
    <row r="85" spans="1:17" ht="11.25">
      <c r="A85" s="9"/>
      <c r="B85" s="10"/>
      <c r="C85" s="7"/>
      <c r="D85" s="20"/>
      <c r="E85" s="28"/>
      <c r="G85" s="20"/>
      <c r="H85" s="28"/>
      <c r="J85" s="21"/>
      <c r="K85" s="28"/>
      <c r="M85" s="20"/>
      <c r="N85" s="28"/>
      <c r="P85" s="11"/>
      <c r="Q85" s="28"/>
    </row>
    <row r="86" spans="1:17" ht="11.25">
      <c r="A86" s="9"/>
      <c r="B86" s="10" t="s">
        <v>64</v>
      </c>
      <c r="C86" s="7"/>
      <c r="D86" s="20">
        <v>6331766772</v>
      </c>
      <c r="E86" s="28">
        <f>ROUND(D86/$P86,3)</f>
        <v>0.532</v>
      </c>
      <c r="G86" s="20">
        <v>4918780837</v>
      </c>
      <c r="H86" s="28">
        <f>ROUND(G86/$P86,3)</f>
        <v>0.413</v>
      </c>
      <c r="J86" s="21">
        <v>595665524</v>
      </c>
      <c r="K86" s="28">
        <f>ROUND(J86/$P86,3)</f>
        <v>0.05</v>
      </c>
      <c r="M86" s="20">
        <v>55212383</v>
      </c>
      <c r="N86" s="28">
        <f>ROUND(M86/$P86,3)</f>
        <v>0.005</v>
      </c>
      <c r="P86" s="11">
        <f>M86+J86+G86+D86</f>
        <v>11901425516</v>
      </c>
      <c r="Q86" s="28">
        <f>N86+K86+H86+E86</f>
        <v>1</v>
      </c>
    </row>
    <row r="87" spans="1:17" ht="11.25">
      <c r="A87" s="9"/>
      <c r="B87" s="10"/>
      <c r="C87" s="7"/>
      <c r="D87" s="20"/>
      <c r="E87" s="28"/>
      <c r="G87" s="20"/>
      <c r="H87" s="28"/>
      <c r="J87" s="21"/>
      <c r="K87" s="28"/>
      <c r="M87" s="20"/>
      <c r="N87" s="28"/>
      <c r="P87" s="11"/>
      <c r="Q87" s="28"/>
    </row>
    <row r="88" spans="1:17" ht="11.25">
      <c r="A88" s="9"/>
      <c r="B88" s="10" t="s">
        <v>65</v>
      </c>
      <c r="C88" s="7"/>
      <c r="D88" s="20">
        <v>6594212014</v>
      </c>
      <c r="E88" s="28">
        <f>ROUND(D88/$P88,3)-0.001</f>
        <v>0.533</v>
      </c>
      <c r="G88" s="20">
        <v>5060105425</v>
      </c>
      <c r="H88" s="28">
        <f>ROUND(G88/$P88,3)</f>
        <v>0.41</v>
      </c>
      <c r="J88" s="21">
        <v>641423911</v>
      </c>
      <c r="K88" s="28">
        <f>ROUND(J88/$P88,3)</f>
        <v>0.052</v>
      </c>
      <c r="M88" s="20">
        <v>59660452</v>
      </c>
      <c r="N88" s="28">
        <f>ROUND(M88/$P88,3)</f>
        <v>0.005</v>
      </c>
      <c r="P88" s="11">
        <f>M88+J88+G88+D88</f>
        <v>12355401802</v>
      </c>
      <c r="Q88" s="28">
        <f>N88+K88+H88+E88</f>
        <v>1</v>
      </c>
    </row>
    <row r="89" spans="1:17" ht="11.25">
      <c r="A89" s="9"/>
      <c r="B89" s="10"/>
      <c r="C89" s="7"/>
      <c r="D89" s="20"/>
      <c r="E89" s="28"/>
      <c r="G89" s="20"/>
      <c r="H89" s="28"/>
      <c r="J89" s="21"/>
      <c r="K89" s="28"/>
      <c r="M89" s="20"/>
      <c r="N89" s="28"/>
      <c r="P89" s="11"/>
      <c r="Q89" s="28"/>
    </row>
    <row r="90" spans="1:17" ht="11.25">
      <c r="A90" s="9"/>
      <c r="B90" s="10" t="s">
        <v>66</v>
      </c>
      <c r="C90" s="7"/>
      <c r="D90" s="20">
        <v>6563074779</v>
      </c>
      <c r="E90" s="28">
        <f>ROUND(D90/$P90,3)-0.001</f>
        <v>0.531</v>
      </c>
      <c r="G90" s="20">
        <v>5046649595</v>
      </c>
      <c r="H90" s="28">
        <f>ROUND(G90/$P90,3)</f>
        <v>0.409</v>
      </c>
      <c r="J90" s="21">
        <v>694729711</v>
      </c>
      <c r="K90" s="28">
        <f>ROUND(J90/$P90,3)</f>
        <v>0.056</v>
      </c>
      <c r="M90" s="20">
        <v>43489090</v>
      </c>
      <c r="N90" s="28">
        <f>ROUND(M90/$P90,3)</f>
        <v>0.004</v>
      </c>
      <c r="P90" s="11">
        <f>M90+J90+G90+D90</f>
        <v>12347943175</v>
      </c>
      <c r="Q90" s="28">
        <f>N90+K90+H90+E90</f>
        <v>1</v>
      </c>
    </row>
    <row r="91" spans="1:17" ht="11.25">
      <c r="A91" s="9"/>
      <c r="B91" s="13"/>
      <c r="C91" s="7"/>
      <c r="D91" s="18"/>
      <c r="E91" s="29"/>
      <c r="F91" s="31"/>
      <c r="G91" s="18"/>
      <c r="H91" s="29"/>
      <c r="I91" s="31"/>
      <c r="J91" s="19"/>
      <c r="K91" s="29"/>
      <c r="L91" s="31"/>
      <c r="M91" s="18"/>
      <c r="N91" s="29"/>
      <c r="O91" s="31"/>
      <c r="P91" s="17"/>
      <c r="Q91" s="29"/>
    </row>
    <row r="92" spans="2:17" ht="11.25">
      <c r="B92" s="22"/>
      <c r="D92" s="23"/>
      <c r="E92" s="24"/>
      <c r="G92" s="23"/>
      <c r="H92" s="24"/>
      <c r="J92" s="25"/>
      <c r="K92" s="24"/>
      <c r="M92" s="23"/>
      <c r="N92" s="24"/>
      <c r="P92" s="26"/>
      <c r="Q92" s="24"/>
    </row>
    <row r="93" spans="2:17" ht="11.25">
      <c r="B93" s="14"/>
      <c r="H93" s="15"/>
      <c r="K93" s="15"/>
      <c r="N93" s="15"/>
      <c r="P93" s="16"/>
      <c r="Q93" s="15"/>
    </row>
    <row r="94" spans="2:17" ht="11.25">
      <c r="B94" s="3" t="s">
        <v>59</v>
      </c>
      <c r="C94" s="2" t="s">
        <v>60</v>
      </c>
      <c r="H94" s="15"/>
      <c r="K94" s="15"/>
      <c r="N94" s="15"/>
      <c r="P94" s="16"/>
      <c r="Q94" s="15"/>
    </row>
    <row r="95" spans="2:17" ht="11.25">
      <c r="B95" s="14"/>
      <c r="H95" s="15"/>
      <c r="K95" s="15"/>
      <c r="N95" s="15"/>
      <c r="P95" s="16"/>
      <c r="Q95" s="15"/>
    </row>
    <row r="96" spans="2:3" ht="11.25">
      <c r="B96" s="3" t="s">
        <v>36</v>
      </c>
      <c r="C96" s="2" t="s">
        <v>40</v>
      </c>
    </row>
    <row r="97" spans="2:17" ht="11.25">
      <c r="B97" s="3"/>
      <c r="C97" s="2" t="s">
        <v>41</v>
      </c>
      <c r="P97" s="16"/>
      <c r="Q97" s="15"/>
    </row>
    <row r="98" spans="2:3" ht="11.25">
      <c r="B98" s="3"/>
      <c r="C98" s="2" t="s">
        <v>33</v>
      </c>
    </row>
    <row r="99" spans="2:17" ht="11.25">
      <c r="B99" s="3"/>
      <c r="C99" s="2" t="s">
        <v>34</v>
      </c>
      <c r="Q99" s="15"/>
    </row>
    <row r="100" spans="2:17" ht="11.25">
      <c r="B100" s="3" t="s">
        <v>37</v>
      </c>
      <c r="C100" s="2" t="s">
        <v>35</v>
      </c>
      <c r="Q100" s="15"/>
    </row>
    <row r="101" ht="11.25">
      <c r="B101" s="14"/>
    </row>
    <row r="102" ht="11.25">
      <c r="B102" s="14"/>
    </row>
    <row r="103" spans="2:4" ht="11.25">
      <c r="B103" s="14"/>
      <c r="D103" s="16"/>
    </row>
    <row r="104" spans="2:4" ht="11.25">
      <c r="B104" s="14"/>
      <c r="D104" s="16"/>
    </row>
    <row r="105" spans="2:4" ht="11.25">
      <c r="B105" s="14"/>
      <c r="D105" s="16"/>
    </row>
    <row r="106" spans="2:4" ht="12.75">
      <c r="B106" s="14"/>
      <c r="D106" s="30"/>
    </row>
    <row r="107" spans="2:4" ht="12.75">
      <c r="B107" s="14"/>
      <c r="D107" s="30"/>
    </row>
    <row r="108" spans="2:4" ht="12.75">
      <c r="B108" s="14"/>
      <c r="D108" s="30"/>
    </row>
    <row r="109" spans="2:4" ht="12.75">
      <c r="B109" s="14"/>
      <c r="D109" s="30"/>
    </row>
    <row r="110" spans="2:4" ht="12.75">
      <c r="B110" s="14"/>
      <c r="D110" s="30"/>
    </row>
  </sheetData>
  <sheetProtection/>
  <mergeCells count="5">
    <mergeCell ref="P7:Q7"/>
    <mergeCell ref="J7:K7"/>
    <mergeCell ref="D7:E7"/>
    <mergeCell ref="G7:H7"/>
    <mergeCell ref="M7:N7"/>
  </mergeCells>
  <printOptions/>
  <pageMargins left="0" right="0" top="0" bottom="0" header="0" footer="0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csde</dc:creator>
  <cp:keywords/>
  <dc:description/>
  <cp:lastModifiedBy>Pathman, Bonne</cp:lastModifiedBy>
  <cp:lastPrinted>2021-11-04T15:58:25Z</cp:lastPrinted>
  <dcterms:created xsi:type="dcterms:W3CDTF">2000-02-16T16:17:39Z</dcterms:created>
  <dcterms:modified xsi:type="dcterms:W3CDTF">2021-11-04T15:59:10Z</dcterms:modified>
  <cp:category/>
  <cp:version/>
  <cp:contentType/>
  <cp:contentStatus/>
</cp:coreProperties>
</file>