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susan_kocaba_ct_gov/Documents/AE Unit/PEP Grants/2022-2023/Continuation Grant FY 23/"/>
    </mc:Choice>
  </mc:AlternateContent>
  <xr:revisionPtr revIDLastSave="4" documentId="13_ncr:40009_{95346CD6-2BBA-40F4-98DE-0419DC276299}" xr6:coauthVersionLast="47" xr6:coauthVersionMax="47" xr10:uidLastSave="{F0BC4C08-68A1-4CC1-BBC1-4C595AC1B945}"/>
  <bookViews>
    <workbookView xWindow="-20610" yWindow="4635" windowWidth="20730" windowHeight="11310" tabRatio="783" xr2:uid="{00000000-000D-0000-FFFF-FFFF00000000}"/>
  </bookViews>
  <sheets>
    <sheet name="Instructions" sheetId="40" r:id="rId1"/>
    <sheet name="Comprehensive ED-114" sheetId="37" r:id="rId2"/>
    <sheet name="Comprehensive Budget Narrative" sheetId="38" r:id="rId3"/>
    <sheet name="Comp Match Budget Narrative" sheetId="39" r:id="rId4"/>
  </sheets>
  <definedNames>
    <definedName name="_xlnm.Print_Area" localSheetId="3">'Comp Match Budget Narrative'!$A$1:$I$483</definedName>
    <definedName name="_xlnm.Print_Area" localSheetId="2">'Comprehensive Budget Narrative'!$A$1:$I$483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8" i="39" l="1"/>
  <c r="I425" i="39" s="1"/>
  <c r="I436" i="38"/>
  <c r="I154" i="39"/>
  <c r="I130" i="39"/>
  <c r="I131" i="39"/>
  <c r="I132" i="39"/>
  <c r="I133" i="39"/>
  <c r="I91" i="39"/>
  <c r="I50" i="39"/>
  <c r="I51" i="39"/>
  <c r="I52" i="39"/>
  <c r="I53" i="39"/>
  <c r="I54" i="39"/>
  <c r="I55" i="39"/>
  <c r="I56" i="39"/>
  <c r="I57" i="39"/>
  <c r="I58" i="39"/>
  <c r="I59" i="39"/>
  <c r="I60" i="39"/>
  <c r="I61" i="39"/>
  <c r="I62" i="39"/>
  <c r="I63" i="39"/>
  <c r="I96" i="38"/>
  <c r="I97" i="38"/>
  <c r="H110" i="38"/>
  <c r="I132" i="38"/>
  <c r="I133" i="38"/>
  <c r="I134" i="38"/>
  <c r="I156" i="38"/>
  <c r="I151" i="38"/>
  <c r="I230" i="38"/>
  <c r="I209" i="38"/>
  <c r="I399" i="38"/>
  <c r="I326" i="39"/>
  <c r="I325" i="39"/>
  <c r="I324" i="39"/>
  <c r="I323" i="39"/>
  <c r="I322" i="39"/>
  <c r="I321" i="39"/>
  <c r="I320" i="39"/>
  <c r="I319" i="39"/>
  <c r="I318" i="39"/>
  <c r="I317" i="39"/>
  <c r="I316" i="39"/>
  <c r="I315" i="39"/>
  <c r="I314" i="39"/>
  <c r="I313" i="39"/>
  <c r="I312" i="39"/>
  <c r="I311" i="39"/>
  <c r="I310" i="39"/>
  <c r="I309" i="39"/>
  <c r="I308" i="39"/>
  <c r="I307" i="39"/>
  <c r="I304" i="39" s="1"/>
  <c r="I173" i="39"/>
  <c r="I172" i="39"/>
  <c r="I171" i="39"/>
  <c r="I170" i="39"/>
  <c r="I169" i="39"/>
  <c r="I168" i="39"/>
  <c r="I167" i="39"/>
  <c r="I166" i="39"/>
  <c r="I165" i="39"/>
  <c r="I164" i="39"/>
  <c r="I163" i="39"/>
  <c r="I159" i="39" s="1"/>
  <c r="I162" i="39"/>
  <c r="I136" i="39"/>
  <c r="I135" i="39"/>
  <c r="I134" i="39"/>
  <c r="I129" i="39"/>
  <c r="I128" i="39"/>
  <c r="I127" i="39"/>
  <c r="I126" i="39"/>
  <c r="I125" i="39"/>
  <c r="I124" i="39"/>
  <c r="I123" i="39"/>
  <c r="I120" i="39" s="1"/>
  <c r="I96" i="39"/>
  <c r="I95" i="39"/>
  <c r="I94" i="39"/>
  <c r="I93" i="39"/>
  <c r="I92" i="39"/>
  <c r="I90" i="39"/>
  <c r="I89" i="39"/>
  <c r="I88" i="39"/>
  <c r="I87" i="39"/>
  <c r="I86" i="39"/>
  <c r="I83" i="39" s="1"/>
  <c r="I79" i="39"/>
  <c r="I78" i="39"/>
  <c r="I77" i="39"/>
  <c r="I76" i="39"/>
  <c r="I75" i="39"/>
  <c r="I74" i="39"/>
  <c r="I73" i="39"/>
  <c r="I72" i="39"/>
  <c r="I67" i="39" s="1"/>
  <c r="I71" i="39"/>
  <c r="I70" i="39"/>
  <c r="I49" i="39"/>
  <c r="I46" i="39" s="1"/>
  <c r="I42" i="39"/>
  <c r="I41" i="39"/>
  <c r="I40" i="39"/>
  <c r="I39" i="39"/>
  <c r="I38" i="39"/>
  <c r="I37" i="39"/>
  <c r="I36" i="39"/>
  <c r="I35" i="39"/>
  <c r="I34" i="39"/>
  <c r="I33" i="39"/>
  <c r="I32" i="39"/>
  <c r="I31" i="39"/>
  <c r="I30" i="39"/>
  <c r="I29" i="39"/>
  <c r="I23" i="39" s="1"/>
  <c r="I28" i="39"/>
  <c r="I27" i="39"/>
  <c r="I26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343" i="38"/>
  <c r="I342" i="38"/>
  <c r="I341" i="38"/>
  <c r="I340" i="38"/>
  <c r="I339" i="38"/>
  <c r="I338" i="38"/>
  <c r="I337" i="38"/>
  <c r="I336" i="38"/>
  <c r="I335" i="38"/>
  <c r="I334" i="38"/>
  <c r="I333" i="38"/>
  <c r="I332" i="38"/>
  <c r="I331" i="38"/>
  <c r="I330" i="38"/>
  <c r="I329" i="38"/>
  <c r="I328" i="38"/>
  <c r="I327" i="38"/>
  <c r="I326" i="38"/>
  <c r="I325" i="38"/>
  <c r="I324" i="38"/>
  <c r="I319" i="38"/>
  <c r="I323" i="38"/>
  <c r="I322" i="38"/>
  <c r="I178" i="38"/>
  <c r="I177" i="38"/>
  <c r="I176" i="38"/>
  <c r="I175" i="38"/>
  <c r="I174" i="38"/>
  <c r="I173" i="38"/>
  <c r="I172" i="38"/>
  <c r="I171" i="38"/>
  <c r="I170" i="38"/>
  <c r="I169" i="38"/>
  <c r="I168" i="38"/>
  <c r="I167" i="38"/>
  <c r="I164" i="38" s="1"/>
  <c r="F15" i="37" s="1"/>
  <c r="I140" i="38"/>
  <c r="I139" i="38"/>
  <c r="I138" i="38"/>
  <c r="I137" i="38"/>
  <c r="I136" i="38"/>
  <c r="I135" i="38"/>
  <c r="I131" i="38"/>
  <c r="I130" i="38"/>
  <c r="I129" i="38"/>
  <c r="I128" i="38"/>
  <c r="I127" i="38"/>
  <c r="I124" i="38" s="1"/>
  <c r="F13" i="37" s="1"/>
  <c r="I100" i="38"/>
  <c r="I99" i="38"/>
  <c r="I98" i="38"/>
  <c r="I95" i="38"/>
  <c r="I94" i="38"/>
  <c r="I93" i="38"/>
  <c r="I92" i="38"/>
  <c r="I91" i="38"/>
  <c r="I90" i="38"/>
  <c r="I89" i="38"/>
  <c r="I86" i="38" s="1"/>
  <c r="I82" i="38"/>
  <c r="I81" i="38"/>
  <c r="I80" i="38"/>
  <c r="I79" i="38"/>
  <c r="I78" i="38"/>
  <c r="I77" i="38"/>
  <c r="I76" i="38"/>
  <c r="I75" i="38"/>
  <c r="I74" i="38"/>
  <c r="I73" i="38"/>
  <c r="I72" i="38"/>
  <c r="I69" i="38" s="1"/>
  <c r="I66" i="38"/>
  <c r="I65" i="38"/>
  <c r="I64" i="38"/>
  <c r="I63" i="38"/>
  <c r="I62" i="38"/>
  <c r="I61" i="38"/>
  <c r="I60" i="38"/>
  <c r="I59" i="38"/>
  <c r="I58" i="38"/>
  <c r="I57" i="38"/>
  <c r="I56" i="38"/>
  <c r="I55" i="38"/>
  <c r="I54" i="38"/>
  <c r="I53" i="38"/>
  <c r="I52" i="38"/>
  <c r="I47" i="38" s="1"/>
  <c r="I51" i="38"/>
  <c r="I50" i="38"/>
  <c r="I43" i="38"/>
  <c r="I42" i="38"/>
  <c r="I41" i="38"/>
  <c r="I40" i="38"/>
  <c r="I39" i="38"/>
  <c r="I38" i="38"/>
  <c r="I37" i="38"/>
  <c r="I36" i="38"/>
  <c r="I35" i="38"/>
  <c r="I34" i="38"/>
  <c r="I33" i="38"/>
  <c r="I32" i="38"/>
  <c r="I31" i="38"/>
  <c r="I30" i="38"/>
  <c r="I29" i="38"/>
  <c r="I28" i="38"/>
  <c r="I27" i="38"/>
  <c r="I26" i="38"/>
  <c r="I23" i="38" s="1"/>
  <c r="I19" i="38"/>
  <c r="I18" i="38"/>
  <c r="I17" i="38"/>
  <c r="I16" i="38"/>
  <c r="I15" i="38"/>
  <c r="I14" i="38"/>
  <c r="I13" i="38"/>
  <c r="I12" i="38"/>
  <c r="I11" i="38"/>
  <c r="I10" i="38"/>
  <c r="I9" i="38"/>
  <c r="I5" i="38" s="1"/>
  <c r="I8" i="38"/>
  <c r="I481" i="39"/>
  <c r="I480" i="39"/>
  <c r="I479" i="39"/>
  <c r="I478" i="39"/>
  <c r="I477" i="39"/>
  <c r="I476" i="39"/>
  <c r="I475" i="39"/>
  <c r="I474" i="39"/>
  <c r="I473" i="39"/>
  <c r="I472" i="39"/>
  <c r="I471" i="39"/>
  <c r="I470" i="39"/>
  <c r="I469" i="39"/>
  <c r="I466" i="39" s="1"/>
  <c r="I462" i="39"/>
  <c r="I461" i="39"/>
  <c r="I460" i="39"/>
  <c r="I459" i="39"/>
  <c r="I449" i="39" s="1"/>
  <c r="I458" i="39"/>
  <c r="I457" i="39"/>
  <c r="I456" i="39"/>
  <c r="I455" i="39"/>
  <c r="I454" i="39"/>
  <c r="I453" i="39"/>
  <c r="I452" i="39"/>
  <c r="I446" i="39"/>
  <c r="I445" i="39"/>
  <c r="I444" i="39"/>
  <c r="I443" i="39"/>
  <c r="I442" i="39"/>
  <c r="I441" i="39"/>
  <c r="I440" i="39"/>
  <c r="I439" i="39"/>
  <c r="I438" i="39"/>
  <c r="I437" i="39"/>
  <c r="I436" i="39"/>
  <c r="I435" i="39"/>
  <c r="I434" i="39"/>
  <c r="I433" i="39"/>
  <c r="I432" i="39"/>
  <c r="I431" i="39"/>
  <c r="I430" i="39"/>
  <c r="I429" i="39"/>
  <c r="H421" i="39"/>
  <c r="H420" i="39"/>
  <c r="H419" i="39"/>
  <c r="H418" i="39"/>
  <c r="H417" i="39"/>
  <c r="H416" i="39"/>
  <c r="H415" i="39"/>
  <c r="H414" i="39"/>
  <c r="H413" i="39"/>
  <c r="H412" i="39"/>
  <c r="H411" i="39"/>
  <c r="H410" i="39"/>
  <c r="H409" i="39"/>
  <c r="H408" i="39"/>
  <c r="H407" i="39"/>
  <c r="H406" i="39"/>
  <c r="H405" i="39"/>
  <c r="H404" i="39"/>
  <c r="H403" i="39"/>
  <c r="H402" i="39"/>
  <c r="H401" i="39"/>
  <c r="H400" i="39"/>
  <c r="H399" i="39"/>
  <c r="H398" i="39"/>
  <c r="H397" i="39"/>
  <c r="H396" i="39"/>
  <c r="H395" i="39"/>
  <c r="I392" i="39" s="1"/>
  <c r="I388" i="39"/>
  <c r="I387" i="39"/>
  <c r="I386" i="39"/>
  <c r="I385" i="39"/>
  <c r="I384" i="39"/>
  <c r="I383" i="39"/>
  <c r="I382" i="39"/>
  <c r="I381" i="39"/>
  <c r="I380" i="39"/>
  <c r="I379" i="39"/>
  <c r="I378" i="39"/>
  <c r="I377" i="39"/>
  <c r="I376" i="39"/>
  <c r="I375" i="39"/>
  <c r="I374" i="39"/>
  <c r="I373" i="39"/>
  <c r="I372" i="39"/>
  <c r="I366" i="39" s="1"/>
  <c r="I371" i="39"/>
  <c r="I370" i="39"/>
  <c r="I369" i="39"/>
  <c r="I362" i="39"/>
  <c r="I361" i="39"/>
  <c r="I360" i="39"/>
  <c r="I359" i="39"/>
  <c r="I358" i="39"/>
  <c r="I357" i="39"/>
  <c r="I356" i="39"/>
  <c r="I355" i="39"/>
  <c r="I354" i="39"/>
  <c r="I353" i="39"/>
  <c r="I352" i="39"/>
  <c r="I351" i="39"/>
  <c r="I350" i="39"/>
  <c r="I349" i="39"/>
  <c r="I348" i="39"/>
  <c r="I347" i="39"/>
  <c r="I346" i="39"/>
  <c r="I345" i="39"/>
  <c r="I344" i="39"/>
  <c r="I343" i="39"/>
  <c r="I334" i="39" s="1"/>
  <c r="I342" i="39"/>
  <c r="I341" i="39"/>
  <c r="I340" i="39"/>
  <c r="I339" i="39"/>
  <c r="I338" i="39"/>
  <c r="I337" i="39"/>
  <c r="I300" i="39"/>
  <c r="I299" i="39"/>
  <c r="I298" i="39"/>
  <c r="I297" i="39"/>
  <c r="I296" i="39"/>
  <c r="I295" i="39"/>
  <c r="I294" i="39"/>
  <c r="I293" i="39"/>
  <c r="I292" i="39"/>
  <c r="I283" i="39" s="1"/>
  <c r="I291" i="39"/>
  <c r="I290" i="39"/>
  <c r="I289" i="39"/>
  <c r="I288" i="39"/>
  <c r="I287" i="39"/>
  <c r="I286" i="39"/>
  <c r="I279" i="39"/>
  <c r="I278" i="39"/>
  <c r="I277" i="39"/>
  <c r="I276" i="39"/>
  <c r="I275" i="39"/>
  <c r="I274" i="39"/>
  <c r="I273" i="39"/>
  <c r="I272" i="39"/>
  <c r="I271" i="39"/>
  <c r="I267" i="39" s="1"/>
  <c r="I270" i="39"/>
  <c r="I264" i="39"/>
  <c r="I263" i="39"/>
  <c r="I262" i="39"/>
  <c r="I261" i="39"/>
  <c r="I260" i="39"/>
  <c r="I259" i="39"/>
  <c r="I258" i="39"/>
  <c r="I257" i="39"/>
  <c r="I256" i="39"/>
  <c r="I255" i="39"/>
  <c r="I254" i="39"/>
  <c r="I253" i="39"/>
  <c r="I250" i="39" s="1"/>
  <c r="I246" i="39"/>
  <c r="I245" i="39"/>
  <c r="I244" i="39"/>
  <c r="I243" i="39"/>
  <c r="I242" i="39"/>
  <c r="I241" i="39"/>
  <c r="I240" i="39"/>
  <c r="I239" i="39"/>
  <c r="I238" i="39"/>
  <c r="I237" i="39"/>
  <c r="I236" i="39"/>
  <c r="I235" i="39"/>
  <c r="I234" i="39"/>
  <c r="I233" i="39"/>
  <c r="I232" i="39"/>
  <c r="I231" i="39"/>
  <c r="I228" i="39" s="1"/>
  <c r="I223" i="39"/>
  <c r="I222" i="39"/>
  <c r="I221" i="39"/>
  <c r="I220" i="39"/>
  <c r="I219" i="39"/>
  <c r="I218" i="39"/>
  <c r="I217" i="39"/>
  <c r="I216" i="39"/>
  <c r="I215" i="39"/>
  <c r="I214" i="39"/>
  <c r="I211" i="39" s="1"/>
  <c r="I206" i="39"/>
  <c r="I205" i="39"/>
  <c r="I204" i="39"/>
  <c r="I203" i="39"/>
  <c r="I202" i="39"/>
  <c r="I193" i="39" s="1"/>
  <c r="I201" i="39"/>
  <c r="I200" i="39"/>
  <c r="I199" i="39"/>
  <c r="I198" i="39"/>
  <c r="I197" i="39"/>
  <c r="I196" i="39"/>
  <c r="I190" i="39"/>
  <c r="I189" i="39"/>
  <c r="I188" i="39"/>
  <c r="I187" i="39"/>
  <c r="I186" i="39"/>
  <c r="I185" i="39"/>
  <c r="I184" i="39"/>
  <c r="I183" i="39"/>
  <c r="I182" i="39"/>
  <c r="I181" i="39"/>
  <c r="I180" i="39"/>
  <c r="I176" i="39" s="1"/>
  <c r="I179" i="39"/>
  <c r="I155" i="39"/>
  <c r="I153" i="39"/>
  <c r="I152" i="39"/>
  <c r="I151" i="39"/>
  <c r="I141" i="39" s="1"/>
  <c r="I150" i="39"/>
  <c r="I149" i="39"/>
  <c r="I148" i="39"/>
  <c r="I147" i="39"/>
  <c r="I146" i="39"/>
  <c r="I145" i="39"/>
  <c r="I144" i="39"/>
  <c r="H115" i="39"/>
  <c r="H114" i="39"/>
  <c r="H113" i="39"/>
  <c r="H112" i="39"/>
  <c r="H111" i="39"/>
  <c r="H110" i="39"/>
  <c r="H109" i="39"/>
  <c r="H108" i="39"/>
  <c r="H107" i="39"/>
  <c r="H106" i="39"/>
  <c r="H105" i="39"/>
  <c r="H104" i="39"/>
  <c r="H103" i="39"/>
  <c r="I100" i="39" s="1"/>
  <c r="I184" i="38"/>
  <c r="I181" i="38" s="1"/>
  <c r="F16" i="37" s="1"/>
  <c r="H106" i="38"/>
  <c r="I103" i="38" s="1"/>
  <c r="F12" i="37" s="1"/>
  <c r="I481" i="38"/>
  <c r="I480" i="38"/>
  <c r="I479" i="38"/>
  <c r="I478" i="38"/>
  <c r="I477" i="38"/>
  <c r="I476" i="38"/>
  <c r="I475" i="38"/>
  <c r="I474" i="38"/>
  <c r="I473" i="38"/>
  <c r="I469" i="38" s="1"/>
  <c r="F23" i="37" s="1"/>
  <c r="I472" i="38"/>
  <c r="I466" i="38"/>
  <c r="I465" i="38"/>
  <c r="I464" i="38"/>
  <c r="I463" i="38"/>
  <c r="I462" i="38"/>
  <c r="I461" i="38"/>
  <c r="I460" i="38"/>
  <c r="I459" i="38"/>
  <c r="I458" i="38"/>
  <c r="I457" i="38"/>
  <c r="I453" i="38" s="1"/>
  <c r="F22" i="37" s="1"/>
  <c r="I456" i="38"/>
  <c r="I450" i="38"/>
  <c r="I449" i="38"/>
  <c r="I448" i="38"/>
  <c r="I447" i="38"/>
  <c r="I446" i="38"/>
  <c r="I445" i="38"/>
  <c r="I444" i="38"/>
  <c r="I443" i="38"/>
  <c r="I442" i="38"/>
  <c r="I441" i="38"/>
  <c r="I440" i="38"/>
  <c r="I439" i="38"/>
  <c r="I438" i="38"/>
  <c r="I433" i="38" s="1"/>
  <c r="I437" i="38"/>
  <c r="H429" i="38"/>
  <c r="H428" i="38"/>
  <c r="H427" i="38"/>
  <c r="H426" i="38"/>
  <c r="H425" i="38"/>
  <c r="H424" i="38"/>
  <c r="H423" i="38"/>
  <c r="H422" i="38"/>
  <c r="H421" i="38"/>
  <c r="H420" i="38"/>
  <c r="H419" i="38"/>
  <c r="H418" i="38"/>
  <c r="H417" i="38"/>
  <c r="H416" i="38"/>
  <c r="H415" i="38"/>
  <c r="H414" i="38"/>
  <c r="H413" i="38"/>
  <c r="H412" i="38"/>
  <c r="H411" i="38"/>
  <c r="H410" i="38"/>
  <c r="H409" i="38"/>
  <c r="H408" i="38"/>
  <c r="I404" i="38" s="1"/>
  <c r="H407" i="38"/>
  <c r="I401" i="38"/>
  <c r="I400" i="38"/>
  <c r="I398" i="38"/>
  <c r="I397" i="38"/>
  <c r="I396" i="38"/>
  <c r="I395" i="38"/>
  <c r="I394" i="38"/>
  <c r="I393" i="38"/>
  <c r="I392" i="38"/>
  <c r="I391" i="38"/>
  <c r="I390" i="38"/>
  <c r="I389" i="38"/>
  <c r="I388" i="38"/>
  <c r="I387" i="38"/>
  <c r="I386" i="38"/>
  <c r="I377" i="38" s="1"/>
  <c r="I385" i="38"/>
  <c r="I384" i="38"/>
  <c r="I383" i="38"/>
  <c r="I382" i="38"/>
  <c r="I381" i="38"/>
  <c r="I380" i="38"/>
  <c r="I373" i="38"/>
  <c r="I372" i="38"/>
  <c r="I371" i="38"/>
  <c r="I370" i="38"/>
  <c r="I369" i="38"/>
  <c r="I368" i="38"/>
  <c r="I367" i="38"/>
  <c r="I366" i="38"/>
  <c r="I365" i="38"/>
  <c r="I364" i="38"/>
  <c r="I363" i="38"/>
  <c r="I362" i="38"/>
  <c r="I361" i="38"/>
  <c r="I360" i="38"/>
  <c r="I359" i="38"/>
  <c r="I358" i="38"/>
  <c r="I357" i="38"/>
  <c r="I356" i="38"/>
  <c r="I355" i="38"/>
  <c r="I354" i="38"/>
  <c r="I351" i="38" s="1"/>
  <c r="I315" i="38"/>
  <c r="I314" i="38"/>
  <c r="I313" i="38"/>
  <c r="I312" i="38"/>
  <c r="I311" i="38"/>
  <c r="I310" i="38"/>
  <c r="I309" i="38"/>
  <c r="I308" i="38"/>
  <c r="I307" i="38"/>
  <c r="I306" i="38"/>
  <c r="I305" i="38"/>
  <c r="I304" i="38"/>
  <c r="I303" i="38"/>
  <c r="I302" i="38"/>
  <c r="I301" i="38"/>
  <c r="I300" i="38"/>
  <c r="I299" i="38"/>
  <c r="I298" i="38"/>
  <c r="I297" i="38"/>
  <c r="I296" i="38"/>
  <c r="I295" i="38"/>
  <c r="I291" i="38" s="1"/>
  <c r="I294" i="38"/>
  <c r="I287" i="38"/>
  <c r="I286" i="38"/>
  <c r="I285" i="38"/>
  <c r="I284" i="38"/>
  <c r="I275" i="38" s="1"/>
  <c r="I283" i="38"/>
  <c r="I282" i="38"/>
  <c r="I281" i="38"/>
  <c r="I280" i="38"/>
  <c r="I279" i="38"/>
  <c r="I278" i="38"/>
  <c r="I272" i="38"/>
  <c r="I271" i="38"/>
  <c r="I270" i="38"/>
  <c r="I269" i="38"/>
  <c r="I268" i="38"/>
  <c r="I267" i="38"/>
  <c r="I266" i="38"/>
  <c r="I265" i="38"/>
  <c r="I264" i="38"/>
  <c r="I258" i="38" s="1"/>
  <c r="I263" i="38"/>
  <c r="I262" i="38"/>
  <c r="I261" i="38"/>
  <c r="I254" i="38"/>
  <c r="I253" i="38"/>
  <c r="I252" i="38"/>
  <c r="I251" i="38"/>
  <c r="I250" i="38"/>
  <c r="I249" i="38"/>
  <c r="I248" i="38"/>
  <c r="I247" i="38"/>
  <c r="I246" i="38"/>
  <c r="I245" i="38"/>
  <c r="I244" i="38"/>
  <c r="I243" i="38"/>
  <c r="I242" i="38"/>
  <c r="I241" i="38"/>
  <c r="I240" i="38"/>
  <c r="I237" i="38" s="1"/>
  <c r="F19" i="37" s="1"/>
  <c r="I232" i="38"/>
  <c r="I231" i="38"/>
  <c r="I229" i="38"/>
  <c r="I228" i="38"/>
  <c r="I227" i="38"/>
  <c r="I226" i="38"/>
  <c r="I225" i="38"/>
  <c r="I224" i="38"/>
  <c r="I223" i="38"/>
  <c r="I222" i="38"/>
  <c r="I221" i="38"/>
  <c r="I217" i="38" s="1"/>
  <c r="F18" i="37" s="1"/>
  <c r="I220" i="38"/>
  <c r="I212" i="38"/>
  <c r="I211" i="38"/>
  <c r="I210" i="38"/>
  <c r="I208" i="38"/>
  <c r="I207" i="38"/>
  <c r="I206" i="38"/>
  <c r="I205" i="38"/>
  <c r="I204" i="38"/>
  <c r="I203" i="38"/>
  <c r="I202" i="38"/>
  <c r="I201" i="38"/>
  <c r="I200" i="38"/>
  <c r="I199" i="38"/>
  <c r="I196" i="38" s="1"/>
  <c r="F17" i="37" s="1"/>
  <c r="I193" i="38"/>
  <c r="I192" i="38"/>
  <c r="I191" i="38"/>
  <c r="I190" i="38"/>
  <c r="I189" i="38"/>
  <c r="I188" i="38"/>
  <c r="I187" i="38"/>
  <c r="I186" i="38"/>
  <c r="I185" i="38"/>
  <c r="I160" i="38"/>
  <c r="I159" i="38"/>
  <c r="I158" i="38"/>
  <c r="I157" i="38"/>
  <c r="I155" i="38"/>
  <c r="I154" i="38"/>
  <c r="I153" i="38"/>
  <c r="I152" i="38"/>
  <c r="I150" i="38"/>
  <c r="I149" i="38"/>
  <c r="I148" i="38"/>
  <c r="I145" i="38" s="1"/>
  <c r="F14" i="37" s="1"/>
  <c r="H119" i="38"/>
  <c r="H118" i="38"/>
  <c r="H117" i="38"/>
  <c r="H116" i="38"/>
  <c r="H115" i="38"/>
  <c r="H114" i="38"/>
  <c r="H113" i="38"/>
  <c r="H112" i="38"/>
  <c r="H111" i="38"/>
  <c r="H109" i="38"/>
  <c r="H108" i="38"/>
  <c r="H107" i="38"/>
  <c r="F34" i="37"/>
  <c r="I5" i="39"/>
  <c r="F10" i="37" l="1"/>
  <c r="I483" i="38"/>
  <c r="F21" i="37"/>
  <c r="I483" i="39"/>
  <c r="F35" i="37" s="1"/>
  <c r="F11" i="37"/>
  <c r="F20" i="37"/>
  <c r="F24" i="37" l="1"/>
  <c r="F7" i="37" s="1"/>
  <c r="F36" i="37" l="1"/>
</calcChain>
</file>

<file path=xl/sharedStrings.xml><?xml version="1.0" encoding="utf-8"?>
<sst xmlns="http://schemas.openxmlformats.org/spreadsheetml/2006/main" count="804" uniqueCount="216">
  <si>
    <t>111A</t>
  </si>
  <si>
    <t>111B</t>
  </si>
  <si>
    <t>OTHER PURCHASED SERVICES</t>
  </si>
  <si>
    <t>TOTAL</t>
  </si>
  <si>
    <t>BUDGET FORM</t>
  </si>
  <si>
    <t>AUTHORIZED AMOUNT BY SOURCE:                                 CURRENT DUE:  $</t>
  </si>
  <si>
    <t>CODES</t>
  </si>
  <si>
    <t>DESCRIPTIONS</t>
  </si>
  <si>
    <t>PERSONAL SERVICES-EMPLOYEE BENEFITS</t>
  </si>
  <si>
    <t>IN SERVICE</t>
  </si>
  <si>
    <t>PURCHASED PROPERTY SERVICES</t>
  </si>
  <si>
    <t>STATE DEPARTMENT OF EDUCATION PROGRAM MANAGER AUTHORIZATION</t>
  </si>
  <si>
    <t>DATE OF APPROVAL</t>
  </si>
  <si>
    <t>_________________</t>
  </si>
  <si>
    <t>Total Annual Expenditure</t>
  </si>
  <si>
    <t>Total:</t>
  </si>
  <si>
    <t>Hourly or Salaried</t>
  </si>
  <si>
    <t>Hourly</t>
  </si>
  <si>
    <t>Salaried</t>
  </si>
  <si>
    <t>ESL</t>
  </si>
  <si>
    <t>GED</t>
  </si>
  <si>
    <t>ABE</t>
  </si>
  <si>
    <t>Citizenship</t>
  </si>
  <si>
    <t>Total # of Teachers</t>
  </si>
  <si>
    <t>111B Teachers</t>
  </si>
  <si>
    <t>Total # of Aides/Tutors</t>
  </si>
  <si>
    <t>112A Education Aides</t>
  </si>
  <si>
    <t>112B Clerical</t>
  </si>
  <si>
    <t>119 Other</t>
  </si>
  <si>
    <t>Number of Eligible Employees</t>
  </si>
  <si>
    <t>Total</t>
  </si>
  <si>
    <t>322 Inservice (Instructional Program Improvement Services)</t>
  </si>
  <si>
    <t>Purpose/Service Description</t>
  </si>
  <si>
    <t>Cost Per Item</t>
  </si>
  <si>
    <t>Quantity</t>
  </si>
  <si>
    <t>400 Purchased Property Services</t>
  </si>
  <si>
    <t>510 Pupil Transportation</t>
  </si>
  <si>
    <t>580 Travel</t>
  </si>
  <si>
    <t>Position</t>
  </si>
  <si>
    <t>590 Other Purchased Services</t>
  </si>
  <si>
    <t>611 Instructional Supplies</t>
  </si>
  <si>
    <t>General Instructional Supplies</t>
  </si>
  <si>
    <t>Major Instructional Items</t>
  </si>
  <si>
    <t>Choose One Category</t>
  </si>
  <si>
    <t>Total Order/  Cost Per Item</t>
  </si>
  <si>
    <t>612 Administrative Supplies</t>
  </si>
  <si>
    <t>General Supplies</t>
  </si>
  <si>
    <t>Major Administrative Items</t>
  </si>
  <si>
    <t>641 Textbooks</t>
  </si>
  <si>
    <t>Program Area</t>
  </si>
  <si>
    <t>Item</t>
  </si>
  <si>
    <t>200 Employee Benefits</t>
  </si>
  <si>
    <t>330 Other Professional Technical Services</t>
  </si>
  <si>
    <t>111A Administrator/Supervisor Salaries</t>
  </si>
  <si>
    <t>Description (Optional)</t>
  </si>
  <si>
    <t>Quantity/
Duration</t>
  </si>
  <si>
    <t>Health Insurance</t>
  </si>
  <si>
    <t>Other</t>
  </si>
  <si>
    <t>Equipment Rental/Lease</t>
  </si>
  <si>
    <t>Furniture Rental/Lease</t>
  </si>
  <si>
    <t>Moving Costs</t>
  </si>
  <si>
    <t>Service Contracts (e.g. Computer, fax, copier)</t>
  </si>
  <si>
    <t xml:space="preserve">Custodial/Cleaning Services </t>
  </si>
  <si>
    <t>Type of Expense</t>
  </si>
  <si>
    <t>Mileage</t>
  </si>
  <si>
    <t>Conference Registration</t>
  </si>
  <si>
    <t>Stipend/Per Diem</t>
  </si>
  <si>
    <t>Budget Buddy</t>
  </si>
  <si>
    <t>Position/Title
(enter at least 6 characters)</t>
  </si>
  <si>
    <t>Purpose/Service Description
(enter at least 6 characters)</t>
  </si>
  <si>
    <t>Description - Make/Model, Title, etc.
(enter at least 6 characters)</t>
  </si>
  <si>
    <t>Description
(enter at least 6 characters)</t>
  </si>
  <si>
    <t>Total/Cost Per Item</t>
  </si>
  <si>
    <t xml:space="preserve">PROJECT TITLE:   </t>
  </si>
  <si>
    <t>Hourly Rate/Annual Salary</t>
  </si>
  <si>
    <t>Program Area of Responsibility</t>
  </si>
  <si>
    <t>Scheduled # of Hours per Week</t>
  </si>
  <si>
    <t>Scheduled # of Weeks per Year</t>
  </si>
  <si>
    <t>Total # of Clerical</t>
  </si>
  <si>
    <t>Total # of Other Employees</t>
  </si>
  <si>
    <t>year</t>
  </si>
  <si>
    <t>session(s)</t>
  </si>
  <si>
    <t>month(s)</t>
  </si>
  <si>
    <t>week(s)</t>
  </si>
  <si>
    <t>day(s)</t>
  </si>
  <si>
    <t>other</t>
  </si>
  <si>
    <t>Unit of Quantity/
Duration</t>
  </si>
  <si>
    <t>Vendor
(enter at least 5 characters)</t>
  </si>
  <si>
    <t>sample(s)</t>
  </si>
  <si>
    <t xml:space="preserve"> </t>
  </si>
  <si>
    <t>Total Annual Benefits</t>
  </si>
  <si>
    <t>Unemployment Comp</t>
  </si>
  <si>
    <t>Workers Comp</t>
  </si>
  <si>
    <t>Organization or Presenter(s)
(enter at least 5 characters)</t>
  </si>
  <si>
    <t xml:space="preserve">Quantity </t>
  </si>
  <si>
    <t xml:space="preserve">__________ </t>
  </si>
  <si>
    <t>ORIGINAL REQUEST DATE</t>
  </si>
  <si>
    <t>REVISED REQUEST DATE</t>
  </si>
  <si>
    <t xml:space="preserve">__________________________________ </t>
  </si>
  <si>
    <t>NEDP</t>
  </si>
  <si>
    <t xml:space="preserve"> Description</t>
  </si>
  <si>
    <t xml:space="preserve">
Purpose/Service </t>
  </si>
  <si>
    <t>CDP</t>
  </si>
  <si>
    <t>Counselor</t>
  </si>
  <si>
    <t>Line Item</t>
  </si>
  <si>
    <t>% Attributed to Mandate</t>
  </si>
  <si>
    <t>Amount Benefit/Wages/ Compensation</t>
  </si>
  <si>
    <t>Description              (enter at least 6 characters)</t>
  </si>
  <si>
    <t>Shipping</t>
  </si>
  <si>
    <t>Type of Benefit/ Comp</t>
  </si>
  <si>
    <t xml:space="preserve">Line Item Questions contact: </t>
  </si>
  <si>
    <t>Comprehensive Budget Narrative</t>
  </si>
  <si>
    <t>321 Tutors</t>
  </si>
  <si>
    <t>323 Pupil Services</t>
  </si>
  <si>
    <t>324 Field Trips</t>
  </si>
  <si>
    <t>325 Parental Activites</t>
  </si>
  <si>
    <t>530 Communications</t>
  </si>
  <si>
    <t>690 Other Supplies</t>
  </si>
  <si>
    <t>700 Property</t>
  </si>
  <si>
    <t xml:space="preserve">ACCOUNTING CLASSIFICATION:  FUND:  0000          SPID:                  YEAR:         PROGRAM:                             CF1:                        CF2: </t>
  </si>
  <si>
    <t>TUTORS</t>
  </si>
  <si>
    <t>PUPIL SERVICES</t>
  </si>
  <si>
    <t>FIELD TRIPS</t>
  </si>
  <si>
    <t>PARENT ACTIVITIES</t>
  </si>
  <si>
    <t>INDIRECT COSTS</t>
  </si>
  <si>
    <t>PROPERTY</t>
  </si>
  <si>
    <t>XWFE</t>
  </si>
  <si>
    <t>XWFS</t>
  </si>
  <si>
    <t>XFLE</t>
  </si>
  <si>
    <t>XFLS</t>
  </si>
  <si>
    <t>XTPS</t>
  </si>
  <si>
    <t>XVHS</t>
  </si>
  <si>
    <t>XZLM</t>
  </si>
  <si>
    <t xml:space="preserve">GRANTEE TITLE:   </t>
  </si>
  <si>
    <t>Comprehensive Match Budget Narrative</t>
  </si>
  <si>
    <t xml:space="preserve">% ADMIN COSTS: </t>
  </si>
  <si>
    <t xml:space="preserve">FICA + Medicare </t>
  </si>
  <si>
    <t>Medicare</t>
  </si>
  <si>
    <t>TOTAL2</t>
  </si>
  <si>
    <t>Matching Funds/Total1</t>
  </si>
  <si>
    <t>Total # of Admins</t>
  </si>
  <si>
    <t>To clear a cell: Right click on cell then choose "Clear Contents"</t>
  </si>
  <si>
    <t>Hourly Rate/ Annual Salary</t>
  </si>
  <si>
    <t>Teacher's Retirement</t>
  </si>
  <si>
    <t>Vendor
(enter at least 6 characters)</t>
  </si>
  <si>
    <t>Grand Total:</t>
  </si>
  <si>
    <t>Town Name:</t>
  </si>
  <si>
    <t xml:space="preserve">   Town Code:</t>
  </si>
  <si>
    <r>
      <t xml:space="preserve">Benefit Percentage                        </t>
    </r>
    <r>
      <rPr>
        <b/>
        <sz val="10"/>
        <color indexed="56"/>
        <rFont val="Arial"/>
        <family val="2"/>
      </rPr>
      <t>FICA + Medicare -7.65%                Medicare - 1.45%</t>
    </r>
  </si>
  <si>
    <t>Description</t>
  </si>
  <si>
    <t xml:space="preserve"> Purpose / Service </t>
  </si>
  <si>
    <t>Vendor</t>
  </si>
  <si>
    <r>
      <t xml:space="preserve">Cost Per Item </t>
    </r>
    <r>
      <rPr>
        <b/>
        <sz val="10"/>
        <color indexed="10"/>
        <rFont val="Arial"/>
        <family val="2"/>
      </rPr>
      <t>(leave blank if not applicable)</t>
    </r>
  </si>
  <si>
    <r>
      <t xml:space="preserve">Total                   </t>
    </r>
    <r>
      <rPr>
        <b/>
        <sz val="10"/>
        <color indexed="10"/>
        <rFont val="Arial"/>
        <family val="2"/>
      </rPr>
      <t xml:space="preserve">(enter if </t>
    </r>
    <r>
      <rPr>
        <b/>
        <u/>
        <sz val="10"/>
        <color indexed="10"/>
        <rFont val="Arial"/>
        <family val="2"/>
      </rPr>
      <t>both</t>
    </r>
    <r>
      <rPr>
        <b/>
        <sz val="10"/>
        <color indexed="10"/>
        <rFont val="Arial"/>
        <family val="2"/>
      </rPr>
      <t xml:space="preserve"> prior columns are blank)</t>
    </r>
  </si>
  <si>
    <t>Building Rental / Lease</t>
  </si>
  <si>
    <t>Transportation (airfare-train)</t>
  </si>
  <si>
    <t>Other (hotel-meals)</t>
  </si>
  <si>
    <t xml:space="preserve">Position/Title
</t>
  </si>
  <si>
    <t xml:space="preserve">Position Title
</t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</si>
  <si>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and &lt; $1,000</t>
    </r>
  </si>
  <si>
    <t>XNAE</t>
  </si>
  <si>
    <t>XTIB</t>
  </si>
  <si>
    <t>EXCEL FORMAT VERSION</t>
  </si>
  <si>
    <r>
      <t xml:space="preserve">for completion of </t>
    </r>
    <r>
      <rPr>
        <b/>
        <sz val="10"/>
        <rFont val="Arial"/>
        <family val="2"/>
      </rPr>
      <t xml:space="preserve">ONLY </t>
    </r>
    <r>
      <rPr>
        <sz val="10"/>
        <rFont val="Arial"/>
        <family val="2"/>
      </rPr>
      <t xml:space="preserve">the </t>
    </r>
  </si>
  <si>
    <t xml:space="preserve">Budget Narrative Pages and the ED-114 Budget Form </t>
  </si>
  <si>
    <t xml:space="preserve">of the </t>
  </si>
  <si>
    <t>Instructions for Completion</t>
  </si>
  <si>
    <r>
      <rPr>
        <b/>
        <sz val="10"/>
        <rFont val="Arial"/>
        <family val="2"/>
      </rPr>
      <t>DO NOT</t>
    </r>
    <r>
      <rPr>
        <sz val="10"/>
        <rFont val="Arial"/>
        <family val="2"/>
      </rPr>
      <t xml:space="preserve"> attempt to modify the format. </t>
    </r>
  </si>
  <si>
    <t>Follow the instructions that will appear in the columns of a line item.</t>
  </si>
  <si>
    <r>
      <t xml:space="preserve">Select the appropriate information from the </t>
    </r>
    <r>
      <rPr>
        <b/>
        <sz val="10"/>
        <rFont val="Arial"/>
        <family val="2"/>
      </rPr>
      <t>drop down menu</t>
    </r>
    <r>
      <rPr>
        <sz val="10"/>
        <rFont val="Arial"/>
        <family val="2"/>
      </rPr>
      <t xml:space="preserve"> found in the </t>
    </r>
    <r>
      <rPr>
        <b/>
        <sz val="10"/>
        <rFont val="Arial"/>
        <family val="2"/>
      </rPr>
      <t>columns with a white header.</t>
    </r>
  </si>
  <si>
    <t>Provide only the information that is being requested for each line item column.</t>
  </si>
  <si>
    <r>
      <t xml:space="preserve">Click on the </t>
    </r>
    <r>
      <rPr>
        <i/>
        <sz val="10"/>
        <rFont val="Arial"/>
        <family val="2"/>
      </rPr>
      <t xml:space="preserve">ED-114 </t>
    </r>
    <r>
      <rPr>
        <sz val="10"/>
        <rFont val="Arial"/>
        <family val="2"/>
      </rPr>
      <t xml:space="preserve">tab below to review data. As information for each line item of the budget narrative is entered, </t>
    </r>
  </si>
  <si>
    <r>
      <t xml:space="preserve">Click on the </t>
    </r>
    <r>
      <rPr>
        <i/>
        <sz val="10"/>
        <rFont val="Arial"/>
        <family val="2"/>
      </rPr>
      <t>Comprehensive Budget Narrative</t>
    </r>
    <r>
      <rPr>
        <sz val="10"/>
        <rFont val="Arial"/>
        <family val="2"/>
      </rPr>
      <t xml:space="preserve"> tab below. Begin by entering the</t>
    </r>
    <r>
      <rPr>
        <b/>
        <sz val="10"/>
        <rFont val="Arial"/>
        <family val="2"/>
      </rPr>
      <t xml:space="preserve"> town name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code</t>
    </r>
    <r>
      <rPr>
        <sz val="10"/>
        <rFont val="Arial"/>
        <family val="2"/>
      </rPr>
      <t xml:space="preserve"> in the white blocks found at the top of the page.</t>
    </r>
  </si>
  <si>
    <t>the "Total" column automatically becomes populated with the total amount of each line item.</t>
  </si>
  <si>
    <r>
      <t>SAVE</t>
    </r>
    <r>
      <rPr>
        <sz val="10"/>
        <rFont val="Arial"/>
        <family val="2"/>
      </rPr>
      <t xml:space="preserve"> a completed Excel version for this entire workbook </t>
    </r>
    <r>
      <rPr>
        <b/>
        <sz val="10"/>
        <rFont val="Arial"/>
        <family val="2"/>
      </rPr>
      <t>using the town/district name to identify the saved file (e.g. WallingfordED114).</t>
    </r>
  </si>
  <si>
    <t xml:space="preserve"> (copy to browser)</t>
  </si>
  <si>
    <t>XNED</t>
  </si>
  <si>
    <t>NON-INSTRUCTIONAL</t>
  </si>
  <si>
    <t>INSTRUCTIONAL</t>
  </si>
  <si>
    <t xml:space="preserve">EMPLOYEE TRANING AND DEVELOPMENT SERVICES </t>
  </si>
  <si>
    <t>SUPPLIES</t>
  </si>
  <si>
    <t>112B</t>
  </si>
  <si>
    <t>112A</t>
  </si>
  <si>
    <t>Description - Make/Model, Title, etc.                              (enter at least 6 characters)</t>
  </si>
  <si>
    <r>
      <t>111A Administrator/Supervisor Salaries</t>
    </r>
    <r>
      <rPr>
        <sz val="11"/>
        <color indexed="10"/>
        <rFont val="Arial"/>
        <family val="2"/>
      </rPr>
      <t xml:space="preserve"> (administrative costs)</t>
    </r>
  </si>
  <si>
    <t xml:space="preserve"> (administrative costs)</t>
  </si>
  <si>
    <r>
      <t xml:space="preserve">322 Inservice (Instructional Program Improvement Services) </t>
    </r>
    <r>
      <rPr>
        <sz val="11"/>
        <color indexed="10"/>
        <rFont val="Arial"/>
        <family val="2"/>
      </rPr>
      <t>(administrative costs)</t>
    </r>
  </si>
  <si>
    <r>
      <t xml:space="preserve">580 Travel </t>
    </r>
    <r>
      <rPr>
        <sz val="11"/>
        <color indexed="10"/>
        <rFont val="Arial"/>
        <family val="2"/>
      </rPr>
      <t>(administrative costs)</t>
    </r>
  </si>
  <si>
    <r>
      <t>612 Administrative Supplies</t>
    </r>
    <r>
      <rPr>
        <sz val="11"/>
        <color indexed="10"/>
        <rFont val="Arial"/>
        <family val="2"/>
      </rPr>
      <t xml:space="preserve"> (administrative costs)</t>
    </r>
  </si>
  <si>
    <t xml:space="preserve">Integrated Basic Education &amp; Skills Training </t>
  </si>
  <si>
    <t>Transition to Post Secondary Education and/or Training</t>
  </si>
  <si>
    <t>917 Indirect Costs</t>
  </si>
  <si>
    <t>TOTAL 1</t>
  </si>
  <si>
    <r>
      <t>Please refer to the Budget Buddy for additional information:</t>
    </r>
    <r>
      <rPr>
        <b/>
        <sz val="10"/>
        <rFont val="Arial"/>
        <family val="2"/>
      </rPr>
      <t xml:space="preserve">   https://portal.ct.gov/-/media/SDE/Adult-Ed/State/BudgetBuddy18.pdf?la=en</t>
    </r>
  </si>
  <si>
    <t>https://portal.ct.gov/-/media/SDE/Adult-Ed/State/BudgetBuddy18.pdf?la=en</t>
  </si>
  <si>
    <r>
      <t>Print</t>
    </r>
    <r>
      <rPr>
        <b/>
        <sz val="10"/>
        <rFont val="Arial"/>
        <family val="2"/>
      </rPr>
      <t xml:space="preserve"> ONE completed </t>
    </r>
    <r>
      <rPr>
        <sz val="10"/>
        <rFont val="Arial"/>
        <family val="2"/>
      </rPr>
      <t xml:space="preserve">copy of the </t>
    </r>
    <r>
      <rPr>
        <b/>
        <sz val="10"/>
        <rFont val="Arial"/>
        <family val="2"/>
      </rPr>
      <t xml:space="preserve">budget narrative pages </t>
    </r>
    <r>
      <rPr>
        <sz val="10"/>
        <rFont val="Arial"/>
        <family val="2"/>
      </rPr>
      <t xml:space="preserve">and the </t>
    </r>
    <r>
      <rPr>
        <b/>
        <sz val="10"/>
        <rFont val="Arial"/>
        <family val="2"/>
      </rPr>
      <t xml:space="preserve">ED-114 </t>
    </r>
    <r>
      <rPr>
        <sz val="10"/>
        <rFont val="Arial"/>
        <family val="2"/>
      </rPr>
      <t xml:space="preserve">and include them with your hard copy submission. </t>
    </r>
  </si>
  <si>
    <t>Matching Funds             20%</t>
  </si>
  <si>
    <r>
      <t xml:space="preserve">GRANTEE NAME:     </t>
    </r>
    <r>
      <rPr>
        <sz val="10"/>
        <rFont val="Times New Roman"/>
        <family val="1"/>
      </rPr>
      <t xml:space="preserve">                                                                      VENDOR ID: </t>
    </r>
  </si>
  <si>
    <t>Equipment over $5,000 (explain in Description)</t>
  </si>
  <si>
    <t>Software over $5,000 (explain in Description)</t>
  </si>
  <si>
    <t>Computer/Tablet (any individual/total cost)</t>
  </si>
  <si>
    <t>Computers/tablets (any individual/total cost)</t>
  </si>
  <si>
    <t>Eruipment over $5,000 (explain in Descriptions)</t>
  </si>
  <si>
    <t>FY 2023  Adult Education Federal Grant Application</t>
  </si>
  <si>
    <t>Complete the Excel version of the budget narrative pages thoroughly and according to the format.</t>
  </si>
  <si>
    <r>
      <rPr>
        <b/>
        <sz val="10"/>
        <rFont val="Arial"/>
        <family val="2"/>
      </rPr>
      <t>E-mail</t>
    </r>
    <r>
      <rPr>
        <sz val="10"/>
        <rFont val="Arial"/>
        <family val="2"/>
      </rPr>
      <t xml:space="preserve">, as an attachment, a </t>
    </r>
    <r>
      <rPr>
        <b/>
        <sz val="10"/>
        <rFont val="Arial"/>
        <family val="2"/>
      </rPr>
      <t xml:space="preserve">copy of this Excel workbook (see #8 above) </t>
    </r>
    <r>
      <rPr>
        <sz val="10"/>
        <rFont val="Arial"/>
        <family val="2"/>
      </rPr>
      <t xml:space="preserve">to </t>
    </r>
    <r>
      <rPr>
        <b/>
        <sz val="10"/>
        <rFont val="Arial"/>
        <family val="2"/>
      </rPr>
      <t>Susan.Kocaba@ct.gov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on or before </t>
    </r>
    <r>
      <rPr>
        <b/>
        <u/>
        <sz val="10"/>
        <rFont val="Arial"/>
        <family val="2"/>
      </rPr>
      <t>May 27, 2022.</t>
    </r>
  </si>
  <si>
    <t>GRANT PERIOD:  07/01/2022– 06/30/2023                      AUTHORIZED AMOUNT:  $</t>
  </si>
  <si>
    <t>COMPREHENSIVE  ED-114 FISCAL YEAR 2023</t>
  </si>
  <si>
    <t>Family Literacy Services - ESL 1-6, ABE 1-4</t>
  </si>
  <si>
    <t>Family Literacy Services - ASE 5-6</t>
  </si>
  <si>
    <t xml:space="preserve">Nontraditional and Other Institutionalized Individuals or Special Populations.
</t>
  </si>
  <si>
    <t>National External Diploma Program Expansion (NEDP)</t>
  </si>
  <si>
    <t xml:space="preserve"> Workforce Readiness -  ASE 5-6</t>
  </si>
  <si>
    <t>Connecticut Adult Virtual High School</t>
  </si>
  <si>
    <t xml:space="preserve"> Workforce Readiness -  ESL 1-6, ABE 1-4</t>
  </si>
  <si>
    <t xml:space="preserve">Susan.Kocaba@ct.gov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</si>
</sst>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&quot;$&quot;#,##0.00"/>
  </numFmts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sz val="24"/>
      <name val="Arial"/>
      <family val="2"/>
    </font>
    <font>
      <sz val="10"/>
      <color indexed="10"/>
      <name val="Arial"/>
      <family val="2"/>
    </font>
    <font>
      <u/>
      <sz val="11.5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indexed="6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.5"/>
      <color indexed="12"/>
      <name val="Arial"/>
      <family val="2"/>
    </font>
    <font>
      <sz val="11"/>
      <color indexed="10"/>
      <name val="Arial"/>
      <family val="2"/>
    </font>
    <font>
      <b/>
      <sz val="10"/>
      <color theme="5"/>
      <name val="Arial"/>
      <family val="2"/>
    </font>
    <font>
      <sz val="10"/>
      <color rgb="FFFFFFCC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7030A0"/>
      <name val="Arial"/>
      <family val="2"/>
    </font>
    <font>
      <sz val="10"/>
      <color rgb="FFFF0000"/>
      <name val="Arial"/>
      <family val="2"/>
    </font>
    <font>
      <sz val="10"/>
      <color rgb="FFFFFF99"/>
      <name val="Arial"/>
      <family val="2"/>
    </font>
    <font>
      <sz val="11.5"/>
      <color rgb="FFFF0000"/>
      <name val="Arial"/>
      <family val="2"/>
    </font>
    <font>
      <u/>
      <sz val="11.5"/>
      <color rgb="FFFF0000"/>
      <name val="Arial"/>
      <family val="2"/>
    </font>
    <font>
      <b/>
      <sz val="22"/>
      <color theme="5"/>
      <name val="Arial"/>
      <family val="2"/>
    </font>
    <font>
      <b/>
      <sz val="20"/>
      <color theme="5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35">
    <xf numFmtId="0" fontId="0" fillId="0" borderId="0" xfId="0"/>
    <xf numFmtId="0" fontId="3" fillId="0" borderId="0" xfId="0" applyFont="1" applyBorder="1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/>
    <xf numFmtId="0" fontId="8" fillId="0" borderId="0" xfId="0" applyFont="1"/>
    <xf numFmtId="0" fontId="4" fillId="0" borderId="0" xfId="0" applyFont="1"/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top" wrapText="1"/>
    </xf>
    <xf numFmtId="164" fontId="4" fillId="0" borderId="3" xfId="0" applyNumberFormat="1" applyFont="1" applyBorder="1" applyAlignment="1" applyProtection="1">
      <alignment wrapText="1"/>
      <protection hidden="1"/>
    </xf>
    <xf numFmtId="0" fontId="0" fillId="2" borderId="1" xfId="0" applyFill="1" applyBorder="1" applyProtection="1">
      <protection locked="0"/>
    </xf>
    <xf numFmtId="164" fontId="11" fillId="3" borderId="1" xfId="0" applyNumberFormat="1" applyFont="1" applyFill="1" applyBorder="1" applyAlignment="1" applyProtection="1">
      <alignment wrapText="1"/>
      <protection hidden="1"/>
    </xf>
    <xf numFmtId="0" fontId="1" fillId="0" borderId="2" xfId="0" applyFont="1" applyFill="1" applyBorder="1" applyAlignment="1" applyProtection="1">
      <alignment horizontal="center"/>
      <protection locked="0"/>
    </xf>
    <xf numFmtId="165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0" fontId="1" fillId="4" borderId="0" xfId="0" applyFont="1" applyFill="1" applyProtection="1">
      <protection locked="0"/>
    </xf>
    <xf numFmtId="0" fontId="4" fillId="0" borderId="0" xfId="0" applyFont="1" applyBorder="1" applyAlignment="1">
      <alignment wrapText="1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5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0" fontId="12" fillId="4" borderId="0" xfId="0" applyFont="1" applyFill="1" applyProtection="1"/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10" fillId="4" borderId="0" xfId="0" applyFont="1" applyFill="1" applyProtection="1"/>
    <xf numFmtId="0" fontId="10" fillId="4" borderId="0" xfId="0" applyFont="1" applyFill="1" applyAlignment="1" applyProtection="1">
      <alignment horizontal="center"/>
    </xf>
    <xf numFmtId="0" fontId="13" fillId="4" borderId="0" xfId="0" applyFont="1" applyFill="1" applyProtection="1"/>
    <xf numFmtId="164" fontId="10" fillId="4" borderId="0" xfId="0" applyNumberFormat="1" applyFont="1" applyFill="1" applyAlignment="1" applyProtection="1"/>
    <xf numFmtId="0" fontId="25" fillId="4" borderId="0" xfId="0" applyFont="1" applyFill="1" applyProtection="1"/>
    <xf numFmtId="10" fontId="1" fillId="2" borderId="4" xfId="0" applyNumberFormat="1" applyFont="1" applyFill="1" applyBorder="1" applyAlignment="1" applyProtection="1">
      <alignment wrapText="1"/>
      <protection locked="0"/>
    </xf>
    <xf numFmtId="164" fontId="1" fillId="4" borderId="2" xfId="0" applyNumberFormat="1" applyFont="1" applyFill="1" applyBorder="1" applyProtection="1"/>
    <xf numFmtId="164" fontId="1" fillId="2" borderId="1" xfId="0" applyNumberFormat="1" applyFont="1" applyFill="1" applyBorder="1" applyAlignment="1" applyProtection="1">
      <alignment wrapText="1"/>
      <protection locked="0"/>
    </xf>
    <xf numFmtId="164" fontId="10" fillId="4" borderId="0" xfId="0" applyNumberFormat="1" applyFont="1" applyFill="1" applyProtection="1"/>
    <xf numFmtId="6" fontId="0" fillId="4" borderId="0" xfId="0" applyNumberFormat="1" applyFill="1" applyProtection="1"/>
    <xf numFmtId="0" fontId="10" fillId="5" borderId="0" xfId="0" applyFont="1" applyFill="1" applyProtection="1"/>
    <xf numFmtId="0" fontId="13" fillId="5" borderId="0" xfId="0" applyFont="1" applyFill="1" applyProtection="1"/>
    <xf numFmtId="164" fontId="10" fillId="5" borderId="0" xfId="0" applyNumberFormat="1" applyFont="1" applyFill="1" applyProtection="1"/>
    <xf numFmtId="0" fontId="2" fillId="5" borderId="4" xfId="0" applyFont="1" applyFill="1" applyBorder="1" applyAlignment="1" applyProtection="1">
      <alignment horizontal="center" vertical="center" wrapText="1"/>
    </xf>
    <xf numFmtId="0" fontId="9" fillId="4" borderId="0" xfId="0" applyFont="1" applyFill="1" applyProtection="1"/>
    <xf numFmtId="164" fontId="1" fillId="3" borderId="2" xfId="0" applyNumberFormat="1" applyFont="1" applyFill="1" applyBorder="1" applyProtection="1"/>
    <xf numFmtId="0" fontId="0" fillId="4" borderId="0" xfId="0" applyFill="1" applyBorder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/>
    </xf>
    <xf numFmtId="0" fontId="26" fillId="5" borderId="0" xfId="0" applyFont="1" applyFill="1" applyProtection="1"/>
    <xf numFmtId="0" fontId="26" fillId="4" borderId="0" xfId="0" applyFont="1" applyFill="1" applyProtection="1">
      <protection locked="0"/>
    </xf>
    <xf numFmtId="0" fontId="14" fillId="4" borderId="0" xfId="2" applyFill="1" applyAlignment="1" applyProtection="1"/>
    <xf numFmtId="0" fontId="26" fillId="4" borderId="0" xfId="0" applyFont="1" applyFill="1" applyProtection="1"/>
    <xf numFmtId="49" fontId="1" fillId="6" borderId="4" xfId="0" applyNumberFormat="1" applyFont="1" applyFill="1" applyBorder="1" applyAlignment="1" applyProtection="1">
      <alignment wrapText="1"/>
      <protection locked="0"/>
    </xf>
    <xf numFmtId="164" fontId="27" fillId="0" borderId="1" xfId="0" applyNumberFormat="1" applyFont="1" applyFill="1" applyBorder="1" applyProtection="1">
      <protection hidden="1"/>
    </xf>
    <xf numFmtId="164" fontId="27" fillId="7" borderId="1" xfId="0" applyNumberFormat="1" applyFont="1" applyFill="1" applyBorder="1" applyProtection="1">
      <protection hidden="1"/>
    </xf>
    <xf numFmtId="164" fontId="27" fillId="0" borderId="5" xfId="0" applyNumberFormat="1" applyFont="1" applyFill="1" applyBorder="1" applyProtection="1">
      <protection hidden="1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 applyAlignment="1" applyProtection="1">
      <alignment wrapText="1"/>
      <protection hidden="1"/>
    </xf>
    <xf numFmtId="0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 applyProtection="1">
      <alignment wrapText="1"/>
    </xf>
    <xf numFmtId="0" fontId="4" fillId="8" borderId="1" xfId="0" applyFont="1" applyFill="1" applyBorder="1" applyAlignment="1" applyProtection="1">
      <alignment horizontal="right" vertical="top" wrapText="1"/>
    </xf>
    <xf numFmtId="10" fontId="4" fillId="8" borderId="1" xfId="0" applyNumberFormat="1" applyFont="1" applyFill="1" applyBorder="1" applyAlignment="1" applyProtection="1">
      <alignment vertical="top" wrapText="1"/>
    </xf>
    <xf numFmtId="0" fontId="2" fillId="4" borderId="0" xfId="0" applyFont="1" applyFill="1" applyAlignment="1" applyProtection="1">
      <alignment horizontal="left"/>
    </xf>
    <xf numFmtId="2" fontId="0" fillId="0" borderId="1" xfId="0" applyNumberFormat="1" applyBorder="1" applyAlignment="1">
      <alignment horizontal="right"/>
    </xf>
    <xf numFmtId="0" fontId="1" fillId="6" borderId="4" xfId="0" applyFont="1" applyFill="1" applyBorder="1" applyAlignment="1" applyProtection="1">
      <alignment vertical="center" wrapText="1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165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1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left" vertical="center" wrapText="1"/>
      <protection locked="0"/>
    </xf>
    <xf numFmtId="164" fontId="1" fillId="9" borderId="2" xfId="0" applyNumberFormat="1" applyFont="1" applyFill="1" applyBorder="1" applyProtection="1"/>
    <xf numFmtId="0" fontId="0" fillId="6" borderId="2" xfId="0" applyFill="1" applyBorder="1" applyAlignment="1" applyProtection="1">
      <alignment vertical="center" wrapText="1"/>
      <protection locked="0"/>
    </xf>
    <xf numFmtId="164" fontId="1" fillId="7" borderId="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164" fontId="1" fillId="7" borderId="6" xfId="0" applyNumberFormat="1" applyFont="1" applyFill="1" applyBorder="1" applyProtection="1"/>
    <xf numFmtId="0" fontId="2" fillId="4" borderId="0" xfId="0" applyFont="1" applyFill="1" applyAlignment="1" applyProtection="1">
      <alignment vertical="top"/>
    </xf>
    <xf numFmtId="0" fontId="14" fillId="4" borderId="0" xfId="2" applyFill="1" applyAlignment="1" applyProtection="1">
      <alignment horizontal="left" vertical="top"/>
    </xf>
    <xf numFmtId="164" fontId="1" fillId="9" borderId="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4" borderId="0" xfId="0" applyFont="1" applyFill="1" applyAlignment="1" applyProtection="1"/>
    <xf numFmtId="0" fontId="28" fillId="5" borderId="0" xfId="0" applyFont="1" applyFill="1" applyAlignment="1" applyProtection="1">
      <alignment horizontal="right"/>
    </xf>
    <xf numFmtId="0" fontId="29" fillId="4" borderId="0" xfId="0" applyFont="1" applyFill="1" applyAlignment="1" applyProtection="1">
      <alignment horizontal="right" vertical="center"/>
    </xf>
    <xf numFmtId="0" fontId="15" fillId="6" borderId="1" xfId="0" applyFont="1" applyFill="1" applyBorder="1" applyAlignment="1" applyProtection="1">
      <alignment horizontal="left" vertical="center"/>
      <protection locked="0"/>
    </xf>
    <xf numFmtId="0" fontId="30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/>
    </xf>
    <xf numFmtId="0" fontId="2" fillId="5" borderId="1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165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Protection="1">
      <protection locked="0"/>
    </xf>
    <xf numFmtId="0" fontId="2" fillId="6" borderId="1" xfId="0" applyFont="1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right" wrapText="1"/>
      <protection locked="0"/>
    </xf>
    <xf numFmtId="165" fontId="1" fillId="6" borderId="1" xfId="0" applyNumberFormat="1" applyFont="1" applyFill="1" applyBorder="1" applyAlignment="1" applyProtection="1">
      <alignment horizontal="right" wrapText="1"/>
      <protection locked="0"/>
    </xf>
    <xf numFmtId="3" fontId="1" fillId="6" borderId="1" xfId="0" applyNumberFormat="1" applyFont="1" applyFill="1" applyBorder="1" applyAlignment="1" applyProtection="1">
      <alignment horizontal="right" wrapText="1"/>
      <protection locked="0"/>
    </xf>
    <xf numFmtId="3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0" fillId="4" borderId="0" xfId="0" applyFill="1" applyAlignment="1">
      <alignment horizontal="center"/>
    </xf>
    <xf numFmtId="0" fontId="10" fillId="4" borderId="0" xfId="0" applyFont="1" applyFill="1"/>
    <xf numFmtId="0" fontId="9" fillId="4" borderId="0" xfId="0" applyFont="1" applyFill="1"/>
    <xf numFmtId="164" fontId="10" fillId="4" borderId="0" xfId="0" applyNumberFormat="1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5" fontId="0" fillId="6" borderId="9" xfId="0" applyNumberFormat="1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center" vertical="center" wrapText="1"/>
      <protection locked="0"/>
    </xf>
    <xf numFmtId="164" fontId="0" fillId="6" borderId="3" xfId="0" applyNumberForma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</xf>
    <xf numFmtId="3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0" xfId="0" applyFont="1" applyFill="1" applyProtection="1">
      <protection locked="0"/>
    </xf>
    <xf numFmtId="0" fontId="31" fillId="4" borderId="0" xfId="0" applyFont="1" applyFill="1" applyProtection="1">
      <protection locked="0"/>
    </xf>
    <xf numFmtId="0" fontId="2" fillId="4" borderId="0" xfId="0" applyFont="1" applyFill="1" applyAlignment="1" applyProtection="1">
      <alignment horizontal="right"/>
    </xf>
    <xf numFmtId="0" fontId="32" fillId="4" borderId="0" xfId="0" applyFont="1" applyFill="1" applyProtection="1"/>
    <xf numFmtId="0" fontId="32" fillId="5" borderId="0" xfId="0" applyFont="1" applyFill="1" applyProtection="1"/>
    <xf numFmtId="49" fontId="32" fillId="5" borderId="0" xfId="0" applyNumberFormat="1" applyFont="1" applyFill="1" applyProtection="1"/>
    <xf numFmtId="0" fontId="32" fillId="5" borderId="0" xfId="0" applyFont="1" applyFill="1" applyAlignment="1" applyProtection="1">
      <alignment horizontal="left"/>
    </xf>
    <xf numFmtId="0" fontId="32" fillId="0" borderId="0" xfId="0" applyFont="1" applyProtection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1" fillId="0" borderId="0" xfId="0" applyFont="1"/>
    <xf numFmtId="0" fontId="1" fillId="0" borderId="0" xfId="0" applyNumberFormat="1" applyFont="1"/>
    <xf numFmtId="0" fontId="2" fillId="4" borderId="0" xfId="0" applyFont="1" applyFill="1" applyAlignment="1" applyProtection="1">
      <alignment horizontal="right" vertical="top"/>
    </xf>
    <xf numFmtId="164" fontId="1" fillId="3" borderId="1" xfId="0" applyNumberFormat="1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33" fillId="5" borderId="0" xfId="2" applyFont="1" applyFill="1" applyAlignment="1" applyProtection="1">
      <alignment horizontal="left"/>
    </xf>
    <xf numFmtId="0" fontId="34" fillId="5" borderId="0" xfId="2" applyFont="1" applyFill="1" applyAlignment="1" applyProtection="1">
      <alignment horizontal="left"/>
    </xf>
    <xf numFmtId="0" fontId="35" fillId="4" borderId="0" xfId="0" applyFont="1" applyFill="1" applyProtection="1"/>
    <xf numFmtId="0" fontId="36" fillId="4" borderId="0" xfId="0" applyFont="1" applyFill="1" applyProtection="1"/>
    <xf numFmtId="0" fontId="37" fillId="0" borderId="0" xfId="0" applyFont="1"/>
    <xf numFmtId="0" fontId="13" fillId="5" borderId="0" xfId="0" applyFont="1" applyFill="1" applyBorder="1" applyProtection="1"/>
    <xf numFmtId="0" fontId="4" fillId="0" borderId="1" xfId="1" applyNumberFormat="1" applyFont="1" applyBorder="1" applyAlignment="1">
      <alignment horizontal="center" wrapText="1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5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1" fillId="6" borderId="4" xfId="0" applyFont="1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38" fillId="0" borderId="0" xfId="0" applyFont="1"/>
    <xf numFmtId="0" fontId="4" fillId="0" borderId="14" xfId="0" applyFont="1" applyFill="1" applyBorder="1" applyAlignment="1">
      <alignment horizontal="center"/>
    </xf>
    <xf numFmtId="0" fontId="14" fillId="5" borderId="0" xfId="2" applyFill="1" applyAlignment="1" applyProtection="1"/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5" fillId="0" borderId="4" xfId="0" applyFont="1" applyBorder="1" applyAlignment="1">
      <alignment horizontal="left" wrapText="1" indent="2"/>
    </xf>
    <xf numFmtId="0" fontId="5" fillId="0" borderId="5" xfId="0" applyFont="1" applyBorder="1" applyAlignment="1">
      <alignment horizontal="left" wrapText="1" indent="2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4" xfId="0" applyFont="1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4" fillId="0" borderId="3" xfId="0" applyFont="1" applyBorder="1" applyAlignment="1">
      <alignment horizontal="left" wrapText="1" indent="1"/>
    </xf>
    <xf numFmtId="0" fontId="7" fillId="0" borderId="5" xfId="0" applyFont="1" applyBorder="1" applyAlignment="1">
      <alignment horizontal="left" wrapText="1" indent="2"/>
    </xf>
    <xf numFmtId="0" fontId="4" fillId="6" borderId="4" xfId="0" applyFont="1" applyFill="1" applyBorder="1" applyAlignment="1">
      <alignment horizontal="left" wrapText="1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>
      <alignment horizontal="left"/>
    </xf>
    <xf numFmtId="0" fontId="4" fillId="0" borderId="1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left" indent="1"/>
    </xf>
    <xf numFmtId="0" fontId="2" fillId="5" borderId="4" xfId="0" applyFont="1" applyFill="1" applyBorder="1" applyAlignment="1" applyProtection="1">
      <alignment horizontal="center" vertical="center" wrapText="1"/>
    </xf>
    <xf numFmtId="0" fontId="0" fillId="0" borderId="3" xfId="0" applyBorder="1" applyAlignment="1"/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1" fillId="6" borderId="4" xfId="0" applyFont="1" applyFill="1" applyBorder="1" applyAlignment="1" applyProtection="1">
      <alignment vertical="center" wrapText="1"/>
      <protection locked="0"/>
    </xf>
    <xf numFmtId="0" fontId="1" fillId="6" borderId="3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5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30" fillId="4" borderId="0" xfId="0" applyFont="1" applyFill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/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/>
    <xf numFmtId="0" fontId="0" fillId="4" borderId="0" xfId="0" applyFill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protection locked="0"/>
    </xf>
    <xf numFmtId="0" fontId="1" fillId="6" borderId="4" xfId="0" applyFont="1" applyFill="1" applyBorder="1" applyAlignment="1" applyProtection="1">
      <protection locked="0"/>
    </xf>
    <xf numFmtId="0" fontId="1" fillId="6" borderId="3" xfId="0" applyFont="1" applyFill="1" applyBorder="1" applyAlignment="1" applyProtection="1">
      <protection locked="0"/>
    </xf>
    <xf numFmtId="0" fontId="1" fillId="6" borderId="5" xfId="0" applyFont="1" applyFill="1" applyBorder="1" applyAlignment="1" applyProtection="1">
      <alignment vertical="center" wrapText="1"/>
      <protection locked="0"/>
    </xf>
    <xf numFmtId="0" fontId="2" fillId="6" borderId="4" xfId="0" applyFont="1" applyFill="1" applyBorder="1" applyAlignment="1" applyProtection="1">
      <alignment horizontal="center" vertical="top" wrapText="1"/>
    </xf>
    <xf numFmtId="0" fontId="0" fillId="6" borderId="3" xfId="0" applyFill="1" applyBorder="1" applyAlignment="1" applyProtection="1">
      <alignment horizontal="center" vertical="top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6" borderId="12" xfId="0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1" fillId="6" borderId="4" xfId="0" applyFont="1" applyFill="1" applyBorder="1" applyAlignment="1" applyProtection="1">
      <alignment horizontal="center" wrapText="1"/>
      <protection locked="0"/>
    </xf>
    <xf numFmtId="0" fontId="1" fillId="6" borderId="5" xfId="0" applyFont="1" applyFill="1" applyBorder="1" applyAlignment="1" applyProtection="1">
      <alignment horizontal="center" wrapText="1"/>
      <protection locked="0"/>
    </xf>
    <xf numFmtId="0" fontId="1" fillId="6" borderId="3" xfId="0" applyFont="1" applyFill="1" applyBorder="1" applyAlignment="1" applyProtection="1">
      <alignment horizontal="center" wrapText="1"/>
      <protection locked="0"/>
    </xf>
    <xf numFmtId="0" fontId="14" fillId="5" borderId="0" xfId="2" applyFill="1" applyAlignment="1" applyProtection="1">
      <alignment horizontal="left"/>
    </xf>
    <xf numFmtId="0" fontId="23" fillId="5" borderId="0" xfId="2" applyFont="1" applyFill="1" applyAlignment="1" applyProtection="1">
      <alignment horizontal="left"/>
    </xf>
    <xf numFmtId="0" fontId="15" fillId="6" borderId="4" xfId="0" applyFont="1" applyFill="1" applyBorder="1" applyAlignment="1" applyProtection="1">
      <alignment horizontal="center" vertical="center"/>
      <protection locked="0"/>
    </xf>
    <xf numFmtId="0" fontId="15" fillId="6" borderId="3" xfId="0" applyFont="1" applyFill="1" applyBorder="1" applyAlignment="1" applyProtection="1">
      <alignment horizontal="center" vertical="center"/>
      <protection locked="0"/>
    </xf>
    <xf numFmtId="0" fontId="14" fillId="5" borderId="0" xfId="2" applyFill="1" applyAlignment="1" applyProtection="1">
      <alignment horizontal="center"/>
    </xf>
    <xf numFmtId="0" fontId="23" fillId="5" borderId="0" xfId="2" applyFont="1" applyFill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70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usan.Kocaba@ct.gov" TargetMode="External"/><Relationship Id="rId1" Type="http://schemas.openxmlformats.org/officeDocument/2006/relationships/hyperlink" Target="https://portal.ct.gov/-/media/SDE/Adult-Ed/State/BudgetBuddy18.pdf?la=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portal.ct.gov/-/media/SDE/Adult-Ed/State/BudgetBuddy18.pdf?la=en" TargetMode="External"/><Relationship Id="rId1" Type="http://schemas.openxmlformats.org/officeDocument/2006/relationships/hyperlink" Target="mailto:Susan.Kocaba@ct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4"/>
  <sheetViews>
    <sheetView showGridLines="0" tabSelected="1" topLeftCell="A7" workbookViewId="0">
      <selection activeCell="G7" sqref="G7"/>
    </sheetView>
  </sheetViews>
  <sheetFormatPr defaultRowHeight="12.5" x14ac:dyDescent="0.25"/>
  <cols>
    <col min="1" max="1" width="5.26953125" customWidth="1"/>
    <col min="2" max="2" width="5.7265625" customWidth="1"/>
    <col min="10" max="10" width="10" customWidth="1"/>
  </cols>
  <sheetData>
    <row r="2" spans="2:16" x14ac:dyDescent="0.2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2:16" ht="13" x14ac:dyDescent="0.3">
      <c r="B3" s="129"/>
      <c r="C3" s="129"/>
      <c r="D3" s="129"/>
      <c r="E3" s="129"/>
      <c r="F3" s="129"/>
      <c r="G3" s="129"/>
      <c r="H3" s="130" t="s">
        <v>162</v>
      </c>
      <c r="I3" s="131"/>
      <c r="J3" s="131"/>
      <c r="K3" s="131"/>
      <c r="L3" s="131"/>
      <c r="M3" s="129"/>
      <c r="N3" s="129"/>
      <c r="O3" s="129"/>
      <c r="P3" s="129"/>
    </row>
    <row r="4" spans="2:16" ht="13" x14ac:dyDescent="0.25">
      <c r="B4" s="129"/>
      <c r="C4" s="129"/>
      <c r="D4" s="129"/>
      <c r="E4" s="129"/>
      <c r="F4" s="129"/>
      <c r="G4" s="129"/>
      <c r="H4" s="132" t="s">
        <v>163</v>
      </c>
      <c r="I4" s="129"/>
      <c r="J4" s="129"/>
      <c r="K4" s="129"/>
      <c r="L4" s="129"/>
      <c r="M4" s="129"/>
      <c r="N4" s="129"/>
      <c r="O4" s="129"/>
      <c r="P4" s="129"/>
    </row>
    <row r="5" spans="2:16" ht="13" x14ac:dyDescent="0.3">
      <c r="B5" s="129"/>
      <c r="C5" s="129"/>
      <c r="D5" s="129"/>
      <c r="E5" s="129"/>
      <c r="F5" s="133" t="s">
        <v>164</v>
      </c>
      <c r="G5" s="131"/>
      <c r="H5" s="131"/>
      <c r="I5" s="131"/>
      <c r="J5" s="131"/>
      <c r="K5" s="131"/>
      <c r="L5" s="129"/>
      <c r="M5" s="129"/>
      <c r="N5" s="129"/>
      <c r="O5" s="129"/>
      <c r="P5" s="129"/>
    </row>
    <row r="6" spans="2:16" ht="13" x14ac:dyDescent="0.3">
      <c r="B6" s="129"/>
      <c r="C6" s="129"/>
      <c r="D6" s="129"/>
      <c r="E6" s="129"/>
      <c r="F6" s="129"/>
      <c r="G6" s="131"/>
      <c r="H6" s="134" t="s">
        <v>165</v>
      </c>
      <c r="I6" s="131"/>
      <c r="J6" s="131"/>
      <c r="K6" s="131"/>
      <c r="L6" s="129"/>
      <c r="M6" s="129"/>
      <c r="N6" s="129"/>
      <c r="O6" s="129"/>
      <c r="P6" s="129"/>
    </row>
    <row r="7" spans="2:16" ht="17.5" x14ac:dyDescent="0.35">
      <c r="B7" s="129"/>
      <c r="C7" s="129"/>
      <c r="D7" s="129"/>
      <c r="E7" s="129"/>
      <c r="F7" s="131" t="s">
        <v>203</v>
      </c>
      <c r="G7" s="129"/>
      <c r="H7" s="129"/>
      <c r="I7" s="129"/>
      <c r="J7" s="129"/>
      <c r="K7" s="144" t="s">
        <v>89</v>
      </c>
      <c r="L7" s="129"/>
      <c r="M7" s="129"/>
      <c r="N7" s="129"/>
      <c r="O7" s="129"/>
      <c r="P7" s="129"/>
    </row>
    <row r="8" spans="2:16" ht="13" x14ac:dyDescent="0.3">
      <c r="B8" s="129"/>
      <c r="C8" s="129"/>
      <c r="D8" s="129"/>
      <c r="E8" s="131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</row>
    <row r="9" spans="2:16" ht="13" x14ac:dyDescent="0.3">
      <c r="B9" s="129"/>
      <c r="C9" s="129"/>
      <c r="D9" s="129"/>
      <c r="E9" s="131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</row>
    <row r="10" spans="2:16" ht="13" x14ac:dyDescent="0.3">
      <c r="B10" s="135" t="s">
        <v>166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</row>
    <row r="11" spans="2:16" x14ac:dyDescent="0.25"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</row>
    <row r="12" spans="2:16" x14ac:dyDescent="0.25">
      <c r="B12" s="134">
        <v>1</v>
      </c>
      <c r="C12" s="136" t="s">
        <v>204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</row>
    <row r="13" spans="2:16" ht="13" x14ac:dyDescent="0.3">
      <c r="B13" s="134">
        <v>2</v>
      </c>
      <c r="C13" s="136" t="s">
        <v>167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</row>
    <row r="14" spans="2:16" ht="13" x14ac:dyDescent="0.3">
      <c r="B14" s="134">
        <v>3</v>
      </c>
      <c r="C14" s="129" t="s">
        <v>172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</row>
    <row r="15" spans="2:16" x14ac:dyDescent="0.25">
      <c r="B15" s="134">
        <v>4</v>
      </c>
      <c r="C15" s="129" t="s">
        <v>168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</row>
    <row r="16" spans="2:16" ht="13" x14ac:dyDescent="0.3">
      <c r="B16" s="134">
        <v>5</v>
      </c>
      <c r="C16" s="129" t="s">
        <v>169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</row>
    <row r="17" spans="2:16" x14ac:dyDescent="0.25">
      <c r="B17" s="134">
        <v>6</v>
      </c>
      <c r="C17" s="129" t="s">
        <v>170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</row>
    <row r="18" spans="2:16" ht="13" x14ac:dyDescent="0.3">
      <c r="B18" s="134">
        <v>7</v>
      </c>
      <c r="C18" s="129" t="s">
        <v>171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</row>
    <row r="19" spans="2:16" x14ac:dyDescent="0.25">
      <c r="B19" s="134"/>
      <c r="C19" s="129" t="s">
        <v>173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2:16" ht="13" x14ac:dyDescent="0.3">
      <c r="B20" s="134">
        <v>8</v>
      </c>
      <c r="C20" s="131" t="s">
        <v>174</v>
      </c>
      <c r="D20" s="131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</row>
    <row r="21" spans="2:16" ht="12.75" customHeight="1" x14ac:dyDescent="0.3">
      <c r="B21" s="134">
        <v>9</v>
      </c>
      <c r="C21" s="129" t="s">
        <v>195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</row>
    <row r="22" spans="2:16" ht="13" x14ac:dyDescent="0.3">
      <c r="B22" s="134">
        <v>10</v>
      </c>
      <c r="C22" s="129" t="s">
        <v>205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31"/>
      <c r="N22" s="129"/>
      <c r="O22" s="129"/>
      <c r="P22" s="129"/>
    </row>
    <row r="23" spans="2:16" ht="13" x14ac:dyDescent="0.3">
      <c r="B23" s="134">
        <v>11</v>
      </c>
      <c r="C23" s="129" t="s">
        <v>193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</row>
    <row r="24" spans="2:16" ht="13" x14ac:dyDescent="0.3">
      <c r="B24" s="134"/>
      <c r="C24" s="154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29"/>
      <c r="O24" s="129"/>
      <c r="P24" s="129"/>
    </row>
  </sheetData>
  <sheetProtection algorithmName="SHA-512" hashValue="PaOIb7cVXSWSzGTftkOAdukYsiLH19b7Xd4y2cy1AK8aIAkjPeS6cxF8B+PX/abjpkPuEIKEMnyZP80+skwi0Q==" saltValue="Rx5Lz4ce9D2jPNN+IUk5OQ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9"/>
  <sheetViews>
    <sheetView workbookViewId="0">
      <selection activeCell="B12" sqref="B12:C12"/>
    </sheetView>
  </sheetViews>
  <sheetFormatPr defaultRowHeight="12.5" x14ac:dyDescent="0.25"/>
  <cols>
    <col min="1" max="1" width="11.36328125" customWidth="1"/>
    <col min="2" max="2" width="22.81640625" customWidth="1"/>
    <col min="3" max="3" width="36.81640625" customWidth="1"/>
    <col min="4" max="5" width="18.26953125" customWidth="1"/>
    <col min="6" max="6" width="23.08984375" bestFit="1" customWidth="1"/>
  </cols>
  <sheetData>
    <row r="1" spans="1:6" ht="15" x14ac:dyDescent="0.3">
      <c r="A1" s="175" t="s">
        <v>207</v>
      </c>
      <c r="B1" s="175"/>
      <c r="C1" s="175"/>
      <c r="D1" s="1"/>
      <c r="E1" s="1"/>
      <c r="F1" s="1" t="s">
        <v>4</v>
      </c>
    </row>
    <row r="2" spans="1:6" ht="20.25" customHeight="1" x14ac:dyDescent="0.25">
      <c r="A2" s="176" t="s">
        <v>197</v>
      </c>
      <c r="B2" s="176"/>
      <c r="C2" s="176"/>
      <c r="D2" s="176"/>
      <c r="E2" s="176"/>
      <c r="F2" s="176"/>
    </row>
    <row r="3" spans="1:6" ht="20.25" customHeight="1" x14ac:dyDescent="0.25">
      <c r="A3" s="176" t="s">
        <v>133</v>
      </c>
      <c r="B3" s="176"/>
      <c r="C3" s="176"/>
      <c r="D3" s="176"/>
      <c r="E3" s="176"/>
      <c r="F3" s="176"/>
    </row>
    <row r="4" spans="1:6" ht="20.25" customHeight="1" x14ac:dyDescent="0.25">
      <c r="A4" s="176" t="s">
        <v>73</v>
      </c>
      <c r="B4" s="176"/>
      <c r="C4" s="176"/>
      <c r="D4" s="176"/>
      <c r="E4" s="176"/>
      <c r="F4" s="176"/>
    </row>
    <row r="5" spans="1:6" ht="20.25" customHeight="1" x14ac:dyDescent="0.25">
      <c r="A5" s="176" t="s">
        <v>119</v>
      </c>
      <c r="B5" s="176"/>
      <c r="C5" s="176"/>
      <c r="D5" s="176"/>
      <c r="E5" s="176"/>
      <c r="F5" s="176"/>
    </row>
    <row r="6" spans="1:6" ht="20.25" customHeight="1" x14ac:dyDescent="0.25">
      <c r="A6" s="176" t="s">
        <v>206</v>
      </c>
      <c r="B6" s="176"/>
      <c r="C6" s="176"/>
      <c r="D6" s="176"/>
      <c r="E6" s="176"/>
      <c r="F6" s="176"/>
    </row>
    <row r="7" spans="1:6" ht="20.25" customHeight="1" x14ac:dyDescent="0.25">
      <c r="A7" s="172" t="s">
        <v>5</v>
      </c>
      <c r="B7" s="173"/>
      <c r="C7" s="173"/>
      <c r="D7" s="174"/>
      <c r="E7" s="63" t="s">
        <v>135</v>
      </c>
      <c r="F7" s="64" t="str">
        <f>IF(ISERROR(SUM('Comprehensive Budget Narrative'!I5,'Comprehensive Budget Narrative'!I69,'Comprehensive Budget Narrative'!I145,'Comprehensive Budget Narrative'!I291,'Comprehensive Budget Narrative'!I377,'Comprehensive Budget Narrative'!I469)/F24),"",(SUM('Comprehensive Budget Narrative'!I5,'Comprehensive Budget Narrative'!I69,'Comprehensive Budget Narrative'!I145,'Comprehensive Budget Narrative'!I291,'Comprehensive Budget Narrative'!I377,'Comprehensive Budget Narrative'!I469)/F24))</f>
        <v/>
      </c>
    </row>
    <row r="8" spans="1:6" ht="20.25" customHeight="1" x14ac:dyDescent="0.25">
      <c r="A8" s="172"/>
      <c r="B8" s="173"/>
      <c r="C8" s="173"/>
      <c r="D8" s="173"/>
      <c r="E8" s="84"/>
      <c r="F8" s="84"/>
    </row>
    <row r="9" spans="1:6" ht="13" x14ac:dyDescent="0.25">
      <c r="A9" s="2" t="s">
        <v>6</v>
      </c>
      <c r="B9" s="177" t="s">
        <v>7</v>
      </c>
      <c r="C9" s="178"/>
      <c r="D9" s="56" t="s">
        <v>89</v>
      </c>
      <c r="E9" s="10" t="s">
        <v>89</v>
      </c>
      <c r="F9" s="2" t="s">
        <v>3</v>
      </c>
    </row>
    <row r="10" spans="1:6" ht="15" customHeight="1" x14ac:dyDescent="0.3">
      <c r="A10" s="3" t="s">
        <v>0</v>
      </c>
      <c r="B10" s="167" t="s">
        <v>177</v>
      </c>
      <c r="C10" s="179"/>
      <c r="D10" s="57" t="s">
        <v>89</v>
      </c>
      <c r="E10" s="57" t="s">
        <v>89</v>
      </c>
      <c r="F10" s="13">
        <f>'Comprehensive Budget Narrative'!I5+'Comprehensive Budget Narrative'!I69+'Comprehensive Budget Narrative'!I86</f>
        <v>0</v>
      </c>
    </row>
    <row r="11" spans="1:6" ht="15" customHeight="1" x14ac:dyDescent="0.3">
      <c r="A11" s="3" t="s">
        <v>1</v>
      </c>
      <c r="B11" s="167" t="s">
        <v>178</v>
      </c>
      <c r="C11" s="179"/>
      <c r="D11" s="57" t="s">
        <v>89</v>
      </c>
      <c r="E11" s="57" t="s">
        <v>89</v>
      </c>
      <c r="F11" s="13">
        <f>'Comprehensive Budget Narrative'!I23+'Comprehensive Budget Narrative'!I47</f>
        <v>0</v>
      </c>
    </row>
    <row r="12" spans="1:6" ht="15" customHeight="1" x14ac:dyDescent="0.3">
      <c r="A12" s="146">
        <v>200</v>
      </c>
      <c r="B12" s="167" t="s">
        <v>8</v>
      </c>
      <c r="C12" s="168"/>
      <c r="D12" s="57" t="s">
        <v>89</v>
      </c>
      <c r="E12" s="57" t="s">
        <v>89</v>
      </c>
      <c r="F12" s="13">
        <f>'Comprehensive Budget Narrative'!I103</f>
        <v>0</v>
      </c>
    </row>
    <row r="13" spans="1:6" ht="15" customHeight="1" x14ac:dyDescent="0.3">
      <c r="A13" s="146">
        <v>321</v>
      </c>
      <c r="B13" s="167" t="s">
        <v>120</v>
      </c>
      <c r="C13" s="168"/>
      <c r="D13" s="57" t="s">
        <v>89</v>
      </c>
      <c r="E13" s="57" t="s">
        <v>89</v>
      </c>
      <c r="F13" s="13">
        <f>'Comprehensive Budget Narrative'!I124</f>
        <v>0</v>
      </c>
    </row>
    <row r="14" spans="1:6" ht="15" customHeight="1" x14ac:dyDescent="0.3">
      <c r="A14" s="146">
        <v>322</v>
      </c>
      <c r="B14" s="167" t="s">
        <v>9</v>
      </c>
      <c r="C14" s="168"/>
      <c r="D14" s="57" t="s">
        <v>89</v>
      </c>
      <c r="E14" s="57" t="s">
        <v>89</v>
      </c>
      <c r="F14" s="13">
        <f>'Comprehensive Budget Narrative'!I145</f>
        <v>0</v>
      </c>
    </row>
    <row r="15" spans="1:6" ht="15" customHeight="1" x14ac:dyDescent="0.3">
      <c r="A15" s="146">
        <v>323</v>
      </c>
      <c r="B15" s="167" t="s">
        <v>121</v>
      </c>
      <c r="C15" s="168"/>
      <c r="D15" s="57" t="s">
        <v>89</v>
      </c>
      <c r="E15" s="57" t="s">
        <v>89</v>
      </c>
      <c r="F15" s="13">
        <f>'Comprehensive Budget Narrative'!I164</f>
        <v>0</v>
      </c>
    </row>
    <row r="16" spans="1:6" ht="15" customHeight="1" x14ac:dyDescent="0.3">
      <c r="A16" s="146">
        <v>324</v>
      </c>
      <c r="B16" s="167" t="s">
        <v>122</v>
      </c>
      <c r="C16" s="168"/>
      <c r="D16" s="57" t="s">
        <v>89</v>
      </c>
      <c r="E16" s="57" t="s">
        <v>89</v>
      </c>
      <c r="F16" s="13">
        <f>'Comprehensive Budget Narrative'!I181</f>
        <v>0</v>
      </c>
    </row>
    <row r="17" spans="1:6" ht="15" customHeight="1" x14ac:dyDescent="0.3">
      <c r="A17" s="146">
        <v>325</v>
      </c>
      <c r="B17" s="167" t="s">
        <v>123</v>
      </c>
      <c r="C17" s="168"/>
      <c r="D17" s="57" t="s">
        <v>89</v>
      </c>
      <c r="E17" s="57" t="s">
        <v>89</v>
      </c>
      <c r="F17" s="13">
        <f>'Comprehensive Budget Narrative'!I196</f>
        <v>0</v>
      </c>
    </row>
    <row r="18" spans="1:6" ht="15" customHeight="1" x14ac:dyDescent="0.3">
      <c r="A18" s="146">
        <v>330</v>
      </c>
      <c r="B18" s="167" t="s">
        <v>179</v>
      </c>
      <c r="C18" s="169"/>
      <c r="D18" s="57" t="s">
        <v>89</v>
      </c>
      <c r="E18" s="57" t="s">
        <v>89</v>
      </c>
      <c r="F18" s="13">
        <f>'Comprehensive Budget Narrative'!I217</f>
        <v>0</v>
      </c>
    </row>
    <row r="19" spans="1:6" ht="15" customHeight="1" x14ac:dyDescent="0.3">
      <c r="A19" s="146">
        <v>400</v>
      </c>
      <c r="B19" s="167" t="s">
        <v>10</v>
      </c>
      <c r="C19" s="168"/>
      <c r="D19" s="57" t="s">
        <v>89</v>
      </c>
      <c r="E19" s="57" t="s">
        <v>89</v>
      </c>
      <c r="F19" s="13">
        <f>'Comprehensive Budget Narrative'!I237</f>
        <v>0</v>
      </c>
    </row>
    <row r="20" spans="1:6" ht="15" customHeight="1" x14ac:dyDescent="0.3">
      <c r="A20" s="146">
        <v>500</v>
      </c>
      <c r="B20" s="167" t="s">
        <v>2</v>
      </c>
      <c r="C20" s="168"/>
      <c r="D20" s="57" t="s">
        <v>89</v>
      </c>
      <c r="E20" s="57" t="s">
        <v>89</v>
      </c>
      <c r="F20" s="13">
        <f>'Comprehensive Budget Narrative'!I319+'Comprehensive Budget Narrative'!I258+'Comprehensive Budget Narrative'!I275+'Comprehensive Budget Narrative'!I291</f>
        <v>0</v>
      </c>
    </row>
    <row r="21" spans="1:6" ht="15" customHeight="1" x14ac:dyDescent="0.3">
      <c r="A21" s="146">
        <v>600</v>
      </c>
      <c r="B21" s="167" t="s">
        <v>180</v>
      </c>
      <c r="C21" s="168"/>
      <c r="D21" s="57" t="s">
        <v>89</v>
      </c>
      <c r="E21" s="57" t="s">
        <v>89</v>
      </c>
      <c r="F21" s="13">
        <f>'Comprehensive Budget Narrative'!I351+'Comprehensive Budget Narrative'!I377+'Comprehensive Budget Narrative'!I404+'Comprehensive Budget Narrative'!I433</f>
        <v>0</v>
      </c>
    </row>
    <row r="22" spans="1:6" ht="15" customHeight="1" x14ac:dyDescent="0.3">
      <c r="A22" s="146">
        <v>700</v>
      </c>
      <c r="B22" s="167" t="s">
        <v>125</v>
      </c>
      <c r="C22" s="168"/>
      <c r="D22" s="57" t="s">
        <v>89</v>
      </c>
      <c r="E22" s="57" t="s">
        <v>89</v>
      </c>
      <c r="F22" s="13">
        <f>'Comprehensive Budget Narrative'!I453</f>
        <v>0</v>
      </c>
    </row>
    <row r="23" spans="1:6" ht="15" customHeight="1" x14ac:dyDescent="0.3">
      <c r="A23" s="146">
        <v>917</v>
      </c>
      <c r="B23" s="167" t="s">
        <v>124</v>
      </c>
      <c r="C23" s="168"/>
      <c r="D23" s="57" t="s">
        <v>89</v>
      </c>
      <c r="E23" s="57" t="s">
        <v>89</v>
      </c>
      <c r="F23" s="13">
        <f>'Comprehensive Budget Narrative'!I469</f>
        <v>0</v>
      </c>
    </row>
    <row r="24" spans="1:6" ht="15.5" x14ac:dyDescent="0.35">
      <c r="A24" s="4"/>
      <c r="B24" s="159" t="s">
        <v>192</v>
      </c>
      <c r="C24" s="170"/>
      <c r="D24" s="58" t="s">
        <v>89</v>
      </c>
      <c r="E24" s="11" t="s">
        <v>89</v>
      </c>
      <c r="F24" s="60">
        <f>SUM(F10:F23)</f>
        <v>0</v>
      </c>
    </row>
    <row r="25" spans="1:6" ht="13" x14ac:dyDescent="0.3">
      <c r="A25" s="61" t="s">
        <v>128</v>
      </c>
      <c r="B25" s="157" t="s">
        <v>208</v>
      </c>
      <c r="C25" s="158"/>
      <c r="D25" s="58" t="s">
        <v>89</v>
      </c>
      <c r="E25" s="11"/>
      <c r="F25" s="138">
        <v>0</v>
      </c>
    </row>
    <row r="26" spans="1:6" ht="13" x14ac:dyDescent="0.3">
      <c r="A26" s="61" t="s">
        <v>129</v>
      </c>
      <c r="B26" s="157" t="s">
        <v>209</v>
      </c>
      <c r="C26" s="158"/>
      <c r="D26" s="58" t="s">
        <v>89</v>
      </c>
      <c r="E26" s="11" t="s">
        <v>89</v>
      </c>
      <c r="F26" s="83">
        <v>0</v>
      </c>
    </row>
    <row r="27" spans="1:6" ht="13" x14ac:dyDescent="0.3">
      <c r="A27" s="61" t="s">
        <v>160</v>
      </c>
      <c r="B27" s="171" t="s">
        <v>210</v>
      </c>
      <c r="C27" s="158"/>
      <c r="D27" s="58" t="s">
        <v>89</v>
      </c>
      <c r="E27" s="11" t="s">
        <v>89</v>
      </c>
      <c r="F27" s="83">
        <v>0</v>
      </c>
    </row>
    <row r="28" spans="1:6" ht="13" x14ac:dyDescent="0.3">
      <c r="A28" s="61" t="s">
        <v>176</v>
      </c>
      <c r="B28" s="157" t="s">
        <v>211</v>
      </c>
      <c r="C28" s="158"/>
      <c r="D28" s="58" t="s">
        <v>89</v>
      </c>
      <c r="E28" s="11" t="s">
        <v>89</v>
      </c>
      <c r="F28" s="83">
        <v>0</v>
      </c>
    </row>
    <row r="29" spans="1:6" ht="13" x14ac:dyDescent="0.3">
      <c r="A29" s="61" t="s">
        <v>161</v>
      </c>
      <c r="B29" s="157" t="s">
        <v>189</v>
      </c>
      <c r="C29" s="158"/>
      <c r="D29" s="58" t="s">
        <v>89</v>
      </c>
      <c r="E29" s="11" t="s">
        <v>89</v>
      </c>
      <c r="F29" s="83">
        <v>0</v>
      </c>
    </row>
    <row r="30" spans="1:6" ht="13" x14ac:dyDescent="0.3">
      <c r="A30" s="61" t="s">
        <v>130</v>
      </c>
      <c r="B30" s="157" t="s">
        <v>190</v>
      </c>
      <c r="C30" s="158"/>
      <c r="D30" s="58" t="s">
        <v>89</v>
      </c>
      <c r="E30" s="11" t="s">
        <v>89</v>
      </c>
      <c r="F30" s="83">
        <v>0</v>
      </c>
    </row>
    <row r="31" spans="1:6" ht="13" x14ac:dyDescent="0.3">
      <c r="A31" s="61" t="s">
        <v>131</v>
      </c>
      <c r="B31" s="157" t="s">
        <v>213</v>
      </c>
      <c r="C31" s="158"/>
      <c r="D31" s="58" t="s">
        <v>89</v>
      </c>
      <c r="E31" s="11" t="s">
        <v>89</v>
      </c>
      <c r="F31" s="83">
        <v>0</v>
      </c>
    </row>
    <row r="32" spans="1:6" ht="13" x14ac:dyDescent="0.3">
      <c r="A32" s="155" t="s">
        <v>126</v>
      </c>
      <c r="B32" s="157" t="s">
        <v>214</v>
      </c>
      <c r="C32" s="158"/>
      <c r="D32" s="58" t="s">
        <v>89</v>
      </c>
      <c r="E32" s="11" t="s">
        <v>89</v>
      </c>
      <c r="F32" s="83">
        <v>0</v>
      </c>
    </row>
    <row r="33" spans="1:6" ht="13" x14ac:dyDescent="0.3">
      <c r="A33" s="61" t="s">
        <v>127</v>
      </c>
      <c r="B33" s="157" t="s">
        <v>212</v>
      </c>
      <c r="C33" s="158"/>
      <c r="D33" s="58" t="s">
        <v>89</v>
      </c>
      <c r="E33" s="11" t="s">
        <v>89</v>
      </c>
      <c r="F33" s="83">
        <v>0</v>
      </c>
    </row>
    <row r="34" spans="1:6" ht="13" x14ac:dyDescent="0.3">
      <c r="A34" s="61"/>
      <c r="B34" s="159" t="s">
        <v>138</v>
      </c>
      <c r="C34" s="160"/>
      <c r="D34" s="58" t="s">
        <v>89</v>
      </c>
      <c r="E34" s="11" t="s">
        <v>89</v>
      </c>
      <c r="F34" s="62">
        <f>SUM(F25:F33)</f>
        <v>0</v>
      </c>
    </row>
    <row r="35" spans="1:6" ht="13" x14ac:dyDescent="0.3">
      <c r="A35" s="61" t="s">
        <v>132</v>
      </c>
      <c r="B35" s="161" t="s">
        <v>196</v>
      </c>
      <c r="C35" s="162"/>
      <c r="D35" s="58" t="s">
        <v>89</v>
      </c>
      <c r="E35" s="11" t="s">
        <v>89</v>
      </c>
      <c r="F35" s="13">
        <f>'Comp Match Budget Narrative'!I483</f>
        <v>0</v>
      </c>
    </row>
    <row r="36" spans="1:6" ht="13" x14ac:dyDescent="0.3">
      <c r="A36" s="59"/>
      <c r="B36" s="163" t="s">
        <v>139</v>
      </c>
      <c r="C36" s="164"/>
      <c r="D36" s="58" t="s">
        <v>89</v>
      </c>
      <c r="E36" s="11" t="s">
        <v>89</v>
      </c>
      <c r="F36" s="66" t="e">
        <f>IF((F35/F24) &gt;= 0.2,"Greater than or equal 20%","Less than 20%")</f>
        <v>#DIV/0!</v>
      </c>
    </row>
    <row r="37" spans="1:6" ht="30" customHeight="1" x14ac:dyDescent="0.3">
      <c r="A37" s="46" t="s">
        <v>95</v>
      </c>
      <c r="B37" s="19" t="s">
        <v>96</v>
      </c>
      <c r="C37" s="46" t="s">
        <v>98</v>
      </c>
      <c r="D37" s="5"/>
      <c r="E37" s="5"/>
      <c r="F37" s="45" t="s">
        <v>13</v>
      </c>
    </row>
    <row r="38" spans="1:6" ht="30" customHeight="1" x14ac:dyDescent="0.3">
      <c r="A38" s="46" t="s">
        <v>95</v>
      </c>
      <c r="B38" s="19" t="s">
        <v>97</v>
      </c>
      <c r="C38" s="19" t="s">
        <v>11</v>
      </c>
      <c r="D38" s="85"/>
      <c r="E38" s="85"/>
      <c r="F38" s="165" t="s">
        <v>12</v>
      </c>
    </row>
    <row r="39" spans="1:6" ht="13" x14ac:dyDescent="0.3">
      <c r="A39" s="6"/>
      <c r="B39" s="6"/>
      <c r="C39" s="7"/>
      <c r="D39" s="86"/>
      <c r="E39" s="86"/>
      <c r="F39" s="166"/>
    </row>
  </sheetData>
  <sheetProtection algorithmName="SHA-512" hashValue="RBQ5eSY8TfC4uQTAKTEral5q6G6w9cMVDfW4mVSGyjZrTq06N07872rrunseWO2d9S33J+w/QdLvPiyP3APFDg==" saltValue="x7LhuhFXXUff7KNa5+t7VQ==" spinCount="100000" sheet="1" objects="1" scenarios="1"/>
  <mergeCells count="37">
    <mergeCell ref="B32:C32"/>
    <mergeCell ref="A7:D7"/>
    <mergeCell ref="B14:C14"/>
    <mergeCell ref="A1:C1"/>
    <mergeCell ref="A2:F2"/>
    <mergeCell ref="A3:F3"/>
    <mergeCell ref="A4:F4"/>
    <mergeCell ref="A5:F5"/>
    <mergeCell ref="A6:F6"/>
    <mergeCell ref="A8:D8"/>
    <mergeCell ref="B9:C9"/>
    <mergeCell ref="B10:C10"/>
    <mergeCell ref="B11:C11"/>
    <mergeCell ref="B12:C12"/>
    <mergeCell ref="B13:C13"/>
    <mergeCell ref="B15:C15"/>
    <mergeCell ref="B16:C16"/>
    <mergeCell ref="B31:C31"/>
    <mergeCell ref="B17:C17"/>
    <mergeCell ref="B18:C18"/>
    <mergeCell ref="B19:C19"/>
    <mergeCell ref="B25:C25"/>
    <mergeCell ref="B20:C20"/>
    <mergeCell ref="B21:C21"/>
    <mergeCell ref="B22:C22"/>
    <mergeCell ref="B23:C23"/>
    <mergeCell ref="B24:C24"/>
    <mergeCell ref="B29:C29"/>
    <mergeCell ref="B26:C26"/>
    <mergeCell ref="B27:C27"/>
    <mergeCell ref="B28:C28"/>
    <mergeCell ref="B30:C30"/>
    <mergeCell ref="B33:C33"/>
    <mergeCell ref="B34:C34"/>
    <mergeCell ref="B35:C35"/>
    <mergeCell ref="B36:C36"/>
    <mergeCell ref="F38:F39"/>
  </mergeCells>
  <conditionalFormatting sqref="D23:D24 D12:D13 D18:D21">
    <cfRule type="cellIs" dxfId="69" priority="11" stopIfTrue="1" operator="equal">
      <formula>0</formula>
    </cfRule>
  </conditionalFormatting>
  <conditionalFormatting sqref="D16">
    <cfRule type="cellIs" dxfId="68" priority="10" stopIfTrue="1" operator="equal">
      <formula>0</formula>
    </cfRule>
  </conditionalFormatting>
  <conditionalFormatting sqref="D9">
    <cfRule type="cellIs" dxfId="67" priority="12" stopIfTrue="1" operator="equal">
      <formula>0</formula>
    </cfRule>
  </conditionalFormatting>
  <conditionalFormatting sqref="D14">
    <cfRule type="cellIs" dxfId="66" priority="9" stopIfTrue="1" operator="equal">
      <formula>0</formula>
    </cfRule>
  </conditionalFormatting>
  <conditionalFormatting sqref="D15">
    <cfRule type="cellIs" dxfId="65" priority="8" stopIfTrue="1" operator="equal">
      <formula>0</formula>
    </cfRule>
  </conditionalFormatting>
  <conditionalFormatting sqref="D17">
    <cfRule type="cellIs" dxfId="64" priority="7" stopIfTrue="1" operator="equal">
      <formula>0</formula>
    </cfRule>
  </conditionalFormatting>
  <conditionalFormatting sqref="D22">
    <cfRule type="cellIs" dxfId="63" priority="5" stopIfTrue="1" operator="equal">
      <formula>0</formula>
    </cfRule>
  </conditionalFormatting>
  <conditionalFormatting sqref="D25:D30 D35:D36 D32:D33">
    <cfRule type="cellIs" dxfId="62" priority="4" stopIfTrue="1" operator="equal">
      <formula>0</formula>
    </cfRule>
  </conditionalFormatting>
  <conditionalFormatting sqref="D34">
    <cfRule type="cellIs" dxfId="61" priority="3" stopIfTrue="1" operator="equal">
      <formula>0</formula>
    </cfRule>
  </conditionalFormatting>
  <conditionalFormatting sqref="D31">
    <cfRule type="cellIs" dxfId="60" priority="2" stopIfTrue="1" operator="equal">
      <formula>0</formula>
    </cfRule>
  </conditionalFormatting>
  <dataValidations count="1">
    <dataValidation type="decimal" errorStyle="warning" allowBlank="1" showInputMessage="1" showErrorMessage="1" error="Admin Costs Greater than .05 %" sqref="F7" xr:uid="{00000000-0002-0000-0100-000000000000}">
      <formula1>0</formula1>
      <formula2>0.05</formula2>
    </dataValidation>
  </dataValidations>
  <pageMargins left="0.75" right="0.75" top="1" bottom="1" header="0.5" footer="0.5"/>
  <pageSetup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513"/>
  <sheetViews>
    <sheetView topLeftCell="A172" zoomScaleNormal="100" workbookViewId="0">
      <selection activeCell="C183" sqref="C183:E183"/>
    </sheetView>
  </sheetViews>
  <sheetFormatPr defaultRowHeight="12.5" x14ac:dyDescent="0.25"/>
  <cols>
    <col min="1" max="1" width="16.7265625" customWidth="1"/>
    <col min="2" max="2" width="16.08984375" customWidth="1"/>
    <col min="3" max="3" width="13.26953125" customWidth="1"/>
    <col min="4" max="4" width="13.6328125" customWidth="1"/>
    <col min="5" max="5" width="23.08984375" customWidth="1"/>
    <col min="6" max="6" width="26" customWidth="1"/>
    <col min="7" max="7" width="16.7265625" customWidth="1"/>
    <col min="8" max="8" width="13.7265625" customWidth="1"/>
    <col min="9" max="9" width="18.7265625" bestFit="1" customWidth="1"/>
    <col min="10" max="10" width="8.81640625" style="128" customWidth="1"/>
  </cols>
  <sheetData>
    <row r="1" spans="1:11" s="26" customFormat="1" ht="29.5" x14ac:dyDescent="0.55000000000000004">
      <c r="A1" s="25" t="s">
        <v>111</v>
      </c>
      <c r="C1" s="27"/>
      <c r="F1" s="65" t="s">
        <v>110</v>
      </c>
      <c r="G1" s="156" t="s">
        <v>215</v>
      </c>
      <c r="H1" s="87"/>
      <c r="I1" s="97"/>
      <c r="J1" s="124"/>
    </row>
    <row r="2" spans="1:11" s="26" customFormat="1" ht="15.5" x14ac:dyDescent="0.3">
      <c r="A2" s="89" t="s">
        <v>146</v>
      </c>
      <c r="B2" s="231" t="s">
        <v>89</v>
      </c>
      <c r="C2" s="232"/>
      <c r="D2" s="89" t="s">
        <v>147</v>
      </c>
      <c r="E2" s="90" t="s">
        <v>89</v>
      </c>
      <c r="F2" s="81"/>
      <c r="G2" s="82"/>
      <c r="H2" s="97"/>
      <c r="I2" s="97"/>
      <c r="J2" s="124"/>
    </row>
    <row r="3" spans="1:11" s="26" customFormat="1" ht="14.5" x14ac:dyDescent="0.3">
      <c r="A3" s="123" t="s">
        <v>67</v>
      </c>
      <c r="B3" s="229" t="s">
        <v>194</v>
      </c>
      <c r="C3" s="230"/>
      <c r="D3" s="230"/>
      <c r="E3" s="230"/>
      <c r="F3" s="140" t="s">
        <v>175</v>
      </c>
      <c r="G3" s="141"/>
      <c r="H3" s="97"/>
      <c r="I3" s="97"/>
      <c r="J3" s="124"/>
    </row>
    <row r="4" spans="1:11" s="26" customFormat="1" ht="14.5" x14ac:dyDescent="0.3">
      <c r="C4" s="27"/>
      <c r="I4" s="53"/>
      <c r="J4" s="125"/>
    </row>
    <row r="5" spans="1:11" s="30" customFormat="1" ht="28" x14ac:dyDescent="0.6">
      <c r="A5" s="28" t="s">
        <v>184</v>
      </c>
      <c r="B5" s="28"/>
      <c r="C5" s="29"/>
      <c r="E5" s="142"/>
      <c r="H5" s="28" t="s">
        <v>15</v>
      </c>
      <c r="I5" s="31">
        <f>SUM(I8:I19)</f>
        <v>0</v>
      </c>
      <c r="J5" s="125"/>
    </row>
    <row r="6" spans="1:11" s="26" customFormat="1" ht="13" x14ac:dyDescent="0.3">
      <c r="C6" s="27"/>
      <c r="E6" s="32"/>
      <c r="J6" s="125"/>
    </row>
    <row r="7" spans="1:11" s="26" customFormat="1" ht="42" customHeight="1" x14ac:dyDescent="0.25">
      <c r="A7" s="98" t="s">
        <v>68</v>
      </c>
      <c r="B7" s="139" t="s">
        <v>54</v>
      </c>
      <c r="C7" s="49" t="s">
        <v>140</v>
      </c>
      <c r="D7" s="96" t="s">
        <v>16</v>
      </c>
      <c r="E7" s="49" t="s">
        <v>74</v>
      </c>
      <c r="F7" s="49" t="s">
        <v>76</v>
      </c>
      <c r="G7" s="49" t="s">
        <v>77</v>
      </c>
      <c r="H7" s="49"/>
      <c r="I7" s="49" t="s">
        <v>14</v>
      </c>
      <c r="J7" s="125"/>
      <c r="K7" s="54"/>
    </row>
    <row r="8" spans="1:11" s="17" customFormat="1" x14ac:dyDescent="0.25">
      <c r="A8" s="67"/>
      <c r="B8" s="68"/>
      <c r="C8" s="68"/>
      <c r="D8" s="69"/>
      <c r="E8" s="70"/>
      <c r="F8" s="69"/>
      <c r="G8" s="71"/>
      <c r="H8" s="43"/>
      <c r="I8" s="76">
        <f>IF(LEN(A8)&lt;6,0,IF(ISBLANK(D8),0,IF(ISBLANK(F8),0,IF(ISBLANK(G8),0,ROUND(IF(D8="salaried",C8*E8,C8*E8*F8*G8),0)))))</f>
        <v>0</v>
      </c>
      <c r="J8" s="125" t="s">
        <v>17</v>
      </c>
      <c r="K8" s="52"/>
    </row>
    <row r="9" spans="1:11" s="17" customFormat="1" x14ac:dyDescent="0.25">
      <c r="A9" s="151"/>
      <c r="B9" s="68"/>
      <c r="C9" s="68"/>
      <c r="D9" s="69"/>
      <c r="E9" s="70"/>
      <c r="F9" s="69"/>
      <c r="G9" s="71"/>
      <c r="H9" s="43"/>
      <c r="I9" s="76">
        <f t="shared" ref="I9:I19" si="0">IF(LEN(A9)&lt;6,0,IF(ISBLANK(D9),0,IF(ISBLANK(F9),0,IF(ISBLANK(G9),0,ROUND(IF(D9="salaried",C9*E9,C9*E9*F9*G9),0)))))</f>
        <v>0</v>
      </c>
      <c r="J9" s="125" t="s">
        <v>18</v>
      </c>
      <c r="K9" s="52"/>
    </row>
    <row r="10" spans="1:11" s="17" customFormat="1" x14ac:dyDescent="0.25">
      <c r="A10" s="151"/>
      <c r="B10" s="14"/>
      <c r="C10" s="68"/>
      <c r="D10" s="69"/>
      <c r="E10" s="70"/>
      <c r="F10" s="69"/>
      <c r="G10" s="71"/>
      <c r="H10" s="43"/>
      <c r="I10" s="76">
        <f t="shared" si="0"/>
        <v>0</v>
      </c>
      <c r="J10" s="125"/>
      <c r="K10" s="52"/>
    </row>
    <row r="11" spans="1:11" s="17" customFormat="1" x14ac:dyDescent="0.25">
      <c r="A11" s="151"/>
      <c r="B11" s="14"/>
      <c r="C11" s="68"/>
      <c r="D11" s="69"/>
      <c r="E11" s="70"/>
      <c r="F11" s="69"/>
      <c r="G11" s="71"/>
      <c r="H11" s="43"/>
      <c r="I11" s="76">
        <f t="shared" si="0"/>
        <v>0</v>
      </c>
      <c r="J11" s="125"/>
      <c r="K11" s="52"/>
    </row>
    <row r="12" spans="1:11" s="17" customFormat="1" x14ac:dyDescent="0.25">
      <c r="A12" s="151"/>
      <c r="B12" s="14"/>
      <c r="C12" s="68"/>
      <c r="D12" s="69"/>
      <c r="E12" s="70"/>
      <c r="F12" s="69"/>
      <c r="G12" s="71"/>
      <c r="H12" s="43"/>
      <c r="I12" s="76">
        <f t="shared" si="0"/>
        <v>0</v>
      </c>
      <c r="J12" s="125"/>
      <c r="K12" s="52"/>
    </row>
    <row r="13" spans="1:11" s="17" customFormat="1" x14ac:dyDescent="0.25">
      <c r="A13" s="151"/>
      <c r="B13" s="14"/>
      <c r="C13" s="68"/>
      <c r="D13" s="69"/>
      <c r="E13" s="70"/>
      <c r="F13" s="69"/>
      <c r="G13" s="71"/>
      <c r="H13" s="43"/>
      <c r="I13" s="76">
        <f t="shared" si="0"/>
        <v>0</v>
      </c>
      <c r="J13" s="125"/>
      <c r="K13" s="52"/>
    </row>
    <row r="14" spans="1:11" s="17" customFormat="1" x14ac:dyDescent="0.25">
      <c r="A14" s="151"/>
      <c r="B14" s="14"/>
      <c r="C14" s="68"/>
      <c r="D14" s="69"/>
      <c r="E14" s="70"/>
      <c r="F14" s="69"/>
      <c r="G14" s="71"/>
      <c r="H14" s="43"/>
      <c r="I14" s="76">
        <f t="shared" si="0"/>
        <v>0</v>
      </c>
      <c r="J14" s="125"/>
      <c r="K14" s="52"/>
    </row>
    <row r="15" spans="1:11" s="17" customFormat="1" x14ac:dyDescent="0.25">
      <c r="A15" s="151"/>
      <c r="B15" s="69"/>
      <c r="C15" s="68"/>
      <c r="D15" s="69"/>
      <c r="E15" s="70"/>
      <c r="F15" s="69"/>
      <c r="G15" s="71"/>
      <c r="H15" s="43"/>
      <c r="I15" s="76">
        <f t="shared" si="0"/>
        <v>0</v>
      </c>
      <c r="J15" s="125"/>
      <c r="K15" s="52"/>
    </row>
    <row r="16" spans="1:11" s="17" customFormat="1" x14ac:dyDescent="0.25">
      <c r="A16" s="151"/>
      <c r="B16" s="14"/>
      <c r="C16" s="68"/>
      <c r="D16" s="69"/>
      <c r="E16" s="70"/>
      <c r="F16" s="69"/>
      <c r="G16" s="71"/>
      <c r="H16" s="43"/>
      <c r="I16" s="76">
        <f t="shared" si="0"/>
        <v>0</v>
      </c>
      <c r="J16" s="125"/>
      <c r="K16" s="52"/>
    </row>
    <row r="17" spans="1:11" s="17" customFormat="1" x14ac:dyDescent="0.25">
      <c r="A17" s="151"/>
      <c r="B17" s="14"/>
      <c r="C17" s="68"/>
      <c r="D17" s="69"/>
      <c r="E17" s="70"/>
      <c r="F17" s="69"/>
      <c r="G17" s="71"/>
      <c r="H17" s="43"/>
      <c r="I17" s="76">
        <f t="shared" si="0"/>
        <v>0</v>
      </c>
      <c r="J17" s="125"/>
      <c r="K17" s="52"/>
    </row>
    <row r="18" spans="1:11" s="17" customFormat="1" x14ac:dyDescent="0.25">
      <c r="A18" s="151"/>
      <c r="B18" s="14"/>
      <c r="C18" s="68"/>
      <c r="D18" s="69"/>
      <c r="E18" s="70"/>
      <c r="F18" s="69"/>
      <c r="G18" s="71"/>
      <c r="H18" s="43"/>
      <c r="I18" s="76">
        <f t="shared" si="0"/>
        <v>0</v>
      </c>
      <c r="J18" s="125"/>
      <c r="K18" s="52"/>
    </row>
    <row r="19" spans="1:11" s="17" customFormat="1" x14ac:dyDescent="0.25">
      <c r="A19" s="151"/>
      <c r="B19" s="14"/>
      <c r="C19" s="68"/>
      <c r="D19" s="69"/>
      <c r="E19" s="70"/>
      <c r="F19" s="69"/>
      <c r="G19" s="71"/>
      <c r="H19" s="43"/>
      <c r="I19" s="76">
        <f t="shared" si="0"/>
        <v>0</v>
      </c>
      <c r="J19" s="125"/>
      <c r="K19" s="52"/>
    </row>
    <row r="20" spans="1:11" s="17" customFormat="1" x14ac:dyDescent="0.25">
      <c r="C20" s="92"/>
      <c r="J20" s="125"/>
      <c r="K20" s="52"/>
    </row>
    <row r="21" spans="1:11" s="17" customFormat="1" x14ac:dyDescent="0.25">
      <c r="C21" s="92"/>
      <c r="G21" s="18" t="s">
        <v>89</v>
      </c>
      <c r="J21" s="125"/>
      <c r="K21" s="52"/>
    </row>
    <row r="22" spans="1:11" s="17" customFormat="1" ht="15.5" x14ac:dyDescent="0.35">
      <c r="B22" s="203" t="s">
        <v>141</v>
      </c>
      <c r="C22" s="214"/>
      <c r="D22" s="214"/>
      <c r="E22" s="214"/>
      <c r="F22" s="214"/>
      <c r="G22" s="214"/>
      <c r="J22" s="125"/>
      <c r="K22" s="52"/>
    </row>
    <row r="23" spans="1:11" s="30" customFormat="1" ht="17.5" x14ac:dyDescent="0.35">
      <c r="A23" s="28" t="s">
        <v>24</v>
      </c>
      <c r="B23" s="28"/>
      <c r="C23" s="29"/>
      <c r="D23" s="28"/>
      <c r="H23" s="28" t="s">
        <v>15</v>
      </c>
      <c r="I23" s="36">
        <f>SUM(I26:I43)</f>
        <v>0</v>
      </c>
      <c r="J23" s="125"/>
      <c r="K23" s="54"/>
    </row>
    <row r="24" spans="1:11" s="26" customFormat="1" x14ac:dyDescent="0.25">
      <c r="C24" s="27"/>
      <c r="J24" s="125"/>
      <c r="K24" s="54"/>
    </row>
    <row r="25" spans="1:11" s="26" customFormat="1" ht="44.25" customHeight="1" x14ac:dyDescent="0.25">
      <c r="A25" s="96" t="s">
        <v>75</v>
      </c>
      <c r="B25" s="49" t="s">
        <v>54</v>
      </c>
      <c r="C25" s="49" t="s">
        <v>23</v>
      </c>
      <c r="D25" s="96" t="s">
        <v>16</v>
      </c>
      <c r="E25" s="49" t="s">
        <v>74</v>
      </c>
      <c r="F25" s="49" t="s">
        <v>76</v>
      </c>
      <c r="G25" s="41" t="s">
        <v>77</v>
      </c>
      <c r="H25" s="49"/>
      <c r="I25" s="49" t="s">
        <v>14</v>
      </c>
      <c r="J25" s="125"/>
      <c r="K25" s="54"/>
    </row>
    <row r="26" spans="1:11" s="17" customFormat="1" x14ac:dyDescent="0.25">
      <c r="A26" s="73"/>
      <c r="B26" s="75"/>
      <c r="C26" s="69"/>
      <c r="D26" s="69"/>
      <c r="E26" s="70"/>
      <c r="F26" s="69"/>
      <c r="G26" s="74"/>
      <c r="H26" s="43"/>
      <c r="I26" s="76">
        <f>IF(ISBLANK(A26),0,IF(ISBLANK(D26),0,IF(ISBLANK(F26),0,IF(ISBLANK(G26),0,ROUND(IF(D26="salaried",C26*E26,C26*E26*F26*G26),0)))))</f>
        <v>0</v>
      </c>
      <c r="J26" s="125"/>
      <c r="K26" s="52"/>
    </row>
    <row r="27" spans="1:11" s="17" customFormat="1" x14ac:dyDescent="0.25">
      <c r="A27" s="150"/>
      <c r="B27" s="75"/>
      <c r="C27" s="69"/>
      <c r="D27" s="69"/>
      <c r="E27" s="70"/>
      <c r="F27" s="69"/>
      <c r="G27" s="74"/>
      <c r="H27" s="43"/>
      <c r="I27" s="76">
        <f t="shared" ref="I27:I43" si="1">IF(ISBLANK(A27),0,IF(ISBLANK(D27),0,IF(ISBLANK(F27),0,IF(ISBLANK(G27),0,ROUND(IF(D27="salaried",C27*E27,C27*E27*F27*G27),0)))))</f>
        <v>0</v>
      </c>
      <c r="J27" s="125" t="s">
        <v>21</v>
      </c>
      <c r="K27" s="52"/>
    </row>
    <row r="28" spans="1:11" s="17" customFormat="1" x14ac:dyDescent="0.25">
      <c r="A28" s="150"/>
      <c r="B28" s="75"/>
      <c r="C28" s="69"/>
      <c r="D28" s="69"/>
      <c r="E28" s="70"/>
      <c r="F28" s="69"/>
      <c r="G28" s="74"/>
      <c r="H28" s="43"/>
      <c r="I28" s="76">
        <f t="shared" si="1"/>
        <v>0</v>
      </c>
      <c r="J28" s="125" t="s">
        <v>102</v>
      </c>
      <c r="K28" s="52"/>
    </row>
    <row r="29" spans="1:11" s="17" customFormat="1" x14ac:dyDescent="0.25">
      <c r="A29" s="150"/>
      <c r="B29" s="75"/>
      <c r="C29" s="69"/>
      <c r="D29" s="69"/>
      <c r="E29" s="70"/>
      <c r="F29" s="69"/>
      <c r="G29" s="74"/>
      <c r="H29" s="43"/>
      <c r="I29" s="76">
        <f t="shared" si="1"/>
        <v>0</v>
      </c>
      <c r="J29" s="125" t="s">
        <v>103</v>
      </c>
      <c r="K29" s="52"/>
    </row>
    <row r="30" spans="1:11" s="17" customFormat="1" x14ac:dyDescent="0.25">
      <c r="A30" s="150"/>
      <c r="B30" s="75"/>
      <c r="C30" s="69"/>
      <c r="D30" s="69"/>
      <c r="E30" s="70"/>
      <c r="F30" s="69"/>
      <c r="G30" s="74"/>
      <c r="H30" s="43"/>
      <c r="I30" s="76">
        <f t="shared" si="1"/>
        <v>0</v>
      </c>
      <c r="J30" s="125" t="s">
        <v>22</v>
      </c>
      <c r="K30" s="52"/>
    </row>
    <row r="31" spans="1:11" s="17" customFormat="1" x14ac:dyDescent="0.25">
      <c r="A31" s="150"/>
      <c r="B31" s="75"/>
      <c r="C31" s="69"/>
      <c r="D31" s="69"/>
      <c r="E31" s="70"/>
      <c r="F31" s="69"/>
      <c r="G31" s="74"/>
      <c r="H31" s="43"/>
      <c r="I31" s="76">
        <f t="shared" si="1"/>
        <v>0</v>
      </c>
      <c r="J31" s="125" t="s">
        <v>19</v>
      </c>
      <c r="K31" s="52"/>
    </row>
    <row r="32" spans="1:11" s="17" customFormat="1" x14ac:dyDescent="0.25">
      <c r="A32" s="150"/>
      <c r="B32" s="75"/>
      <c r="C32" s="69"/>
      <c r="D32" s="69"/>
      <c r="E32" s="70"/>
      <c r="F32" s="69"/>
      <c r="G32" s="74"/>
      <c r="H32" s="43"/>
      <c r="I32" s="76">
        <f t="shared" si="1"/>
        <v>0</v>
      </c>
      <c r="J32" s="125" t="s">
        <v>20</v>
      </c>
      <c r="K32" s="52"/>
    </row>
    <row r="33" spans="1:11" s="17" customFormat="1" x14ac:dyDescent="0.25">
      <c r="A33" s="150"/>
      <c r="B33" s="75"/>
      <c r="C33" s="69"/>
      <c r="D33" s="69"/>
      <c r="E33" s="70"/>
      <c r="F33" s="69"/>
      <c r="G33" s="74"/>
      <c r="H33" s="43"/>
      <c r="I33" s="76">
        <f t="shared" si="1"/>
        <v>0</v>
      </c>
      <c r="J33" s="125" t="s">
        <v>99</v>
      </c>
      <c r="K33" s="52"/>
    </row>
    <row r="34" spans="1:11" s="17" customFormat="1" x14ac:dyDescent="0.25">
      <c r="A34" s="150"/>
      <c r="B34" s="75"/>
      <c r="C34" s="69"/>
      <c r="D34" s="69"/>
      <c r="E34" s="70"/>
      <c r="F34" s="69"/>
      <c r="G34" s="74"/>
      <c r="H34" s="43"/>
      <c r="I34" s="76">
        <f t="shared" si="1"/>
        <v>0</v>
      </c>
      <c r="J34" s="125" t="s">
        <v>89</v>
      </c>
      <c r="K34" s="52"/>
    </row>
    <row r="35" spans="1:11" s="17" customFormat="1" x14ac:dyDescent="0.25">
      <c r="A35" s="150"/>
      <c r="B35" s="75"/>
      <c r="C35" s="69"/>
      <c r="D35" s="69"/>
      <c r="E35" s="70"/>
      <c r="F35" s="69"/>
      <c r="G35" s="74"/>
      <c r="H35" s="43"/>
      <c r="I35" s="76">
        <f t="shared" si="1"/>
        <v>0</v>
      </c>
      <c r="J35" s="125"/>
      <c r="K35" s="52"/>
    </row>
    <row r="36" spans="1:11" s="17" customFormat="1" x14ac:dyDescent="0.25">
      <c r="A36" s="150"/>
      <c r="B36" s="75"/>
      <c r="C36" s="69"/>
      <c r="D36" s="69"/>
      <c r="E36" s="70"/>
      <c r="F36" s="69"/>
      <c r="G36" s="74"/>
      <c r="H36" s="43"/>
      <c r="I36" s="76">
        <f t="shared" si="1"/>
        <v>0</v>
      </c>
      <c r="J36" s="125"/>
      <c r="K36" s="52"/>
    </row>
    <row r="37" spans="1:11" s="17" customFormat="1" x14ac:dyDescent="0.25">
      <c r="A37" s="150"/>
      <c r="B37" s="75"/>
      <c r="C37" s="69"/>
      <c r="D37" s="69"/>
      <c r="E37" s="70"/>
      <c r="F37" s="69"/>
      <c r="G37" s="74"/>
      <c r="H37" s="43"/>
      <c r="I37" s="76">
        <f t="shared" si="1"/>
        <v>0</v>
      </c>
      <c r="J37" s="125" t="s">
        <v>89</v>
      </c>
      <c r="K37" s="52"/>
    </row>
    <row r="38" spans="1:11" s="17" customFormat="1" x14ac:dyDescent="0.25">
      <c r="A38" s="150"/>
      <c r="B38" s="75"/>
      <c r="C38" s="69"/>
      <c r="D38" s="69"/>
      <c r="E38" s="70"/>
      <c r="F38" s="69"/>
      <c r="G38" s="74"/>
      <c r="H38" s="43"/>
      <c r="I38" s="76">
        <f t="shared" si="1"/>
        <v>0</v>
      </c>
      <c r="J38" s="125"/>
      <c r="K38" s="52"/>
    </row>
    <row r="39" spans="1:11" s="17" customFormat="1" x14ac:dyDescent="0.25">
      <c r="A39" s="150"/>
      <c r="B39" s="75"/>
      <c r="C39" s="69"/>
      <c r="D39" s="69"/>
      <c r="E39" s="70"/>
      <c r="F39" s="69"/>
      <c r="G39" s="74"/>
      <c r="H39" s="43"/>
      <c r="I39" s="76">
        <f t="shared" si="1"/>
        <v>0</v>
      </c>
      <c r="J39" s="125"/>
      <c r="K39" s="52"/>
    </row>
    <row r="40" spans="1:11" s="17" customFormat="1" x14ac:dyDescent="0.25">
      <c r="A40" s="150"/>
      <c r="B40" s="75"/>
      <c r="C40" s="69"/>
      <c r="D40" s="69"/>
      <c r="E40" s="70"/>
      <c r="F40" s="69"/>
      <c r="G40" s="74"/>
      <c r="H40" s="43"/>
      <c r="I40" s="76">
        <f t="shared" si="1"/>
        <v>0</v>
      </c>
      <c r="J40" s="125"/>
      <c r="K40" s="52"/>
    </row>
    <row r="41" spans="1:11" s="17" customFormat="1" x14ac:dyDescent="0.25">
      <c r="A41" s="150"/>
      <c r="B41" s="75"/>
      <c r="C41" s="69"/>
      <c r="D41" s="69"/>
      <c r="E41" s="70"/>
      <c r="F41" s="69"/>
      <c r="G41" s="74"/>
      <c r="H41" s="43"/>
      <c r="I41" s="76">
        <f t="shared" si="1"/>
        <v>0</v>
      </c>
      <c r="J41" s="125"/>
      <c r="K41" s="52"/>
    </row>
    <row r="42" spans="1:11" s="17" customFormat="1" x14ac:dyDescent="0.25">
      <c r="A42" s="150"/>
      <c r="B42" s="75"/>
      <c r="C42" s="69"/>
      <c r="D42" s="69"/>
      <c r="E42" s="70"/>
      <c r="F42" s="69"/>
      <c r="G42" s="74"/>
      <c r="H42" s="43"/>
      <c r="I42" s="76">
        <f t="shared" si="1"/>
        <v>0</v>
      </c>
      <c r="J42" s="125"/>
      <c r="K42" s="52"/>
    </row>
    <row r="43" spans="1:11" s="17" customFormat="1" x14ac:dyDescent="0.25">
      <c r="A43" s="150"/>
      <c r="B43" s="75"/>
      <c r="C43" s="69"/>
      <c r="D43" s="69"/>
      <c r="E43" s="70"/>
      <c r="F43" s="69"/>
      <c r="G43" s="74"/>
      <c r="H43" s="43"/>
      <c r="I43" s="76">
        <f t="shared" si="1"/>
        <v>0</v>
      </c>
      <c r="J43" s="125"/>
      <c r="K43" s="52"/>
    </row>
    <row r="44" spans="1:11" s="17" customFormat="1" x14ac:dyDescent="0.25">
      <c r="C44" s="92"/>
      <c r="J44" s="125"/>
      <c r="K44" s="52"/>
    </row>
    <row r="45" spans="1:11" s="17" customFormat="1" x14ac:dyDescent="0.25">
      <c r="C45" s="92"/>
      <c r="J45" s="125"/>
      <c r="K45" s="52"/>
    </row>
    <row r="46" spans="1:11" s="17" customFormat="1" ht="15.5" x14ac:dyDescent="0.35">
      <c r="B46" s="203" t="s">
        <v>141</v>
      </c>
      <c r="C46" s="214"/>
      <c r="D46" s="214"/>
      <c r="E46" s="214"/>
      <c r="F46" s="214"/>
      <c r="G46" s="214"/>
      <c r="J46" s="125"/>
      <c r="K46" s="52"/>
    </row>
    <row r="47" spans="1:11" s="30" customFormat="1" ht="17.5" x14ac:dyDescent="0.35">
      <c r="A47" s="28" t="s">
        <v>26</v>
      </c>
      <c r="B47" s="28"/>
      <c r="C47" s="28"/>
      <c r="D47" s="28"/>
      <c r="H47" s="28" t="s">
        <v>15</v>
      </c>
      <c r="I47" s="36">
        <f>SUM(I50:I66)</f>
        <v>0</v>
      </c>
      <c r="J47" s="125"/>
      <c r="K47" s="54"/>
    </row>
    <row r="48" spans="1:11" s="26" customFormat="1" x14ac:dyDescent="0.25">
      <c r="J48" s="125"/>
      <c r="K48" s="54"/>
    </row>
    <row r="49" spans="1:11" s="26" customFormat="1" ht="26" x14ac:dyDescent="0.25">
      <c r="A49" s="96" t="s">
        <v>75</v>
      </c>
      <c r="B49" s="49" t="s">
        <v>54</v>
      </c>
      <c r="C49" s="49" t="s">
        <v>25</v>
      </c>
      <c r="D49" s="96" t="s">
        <v>16</v>
      </c>
      <c r="E49" s="49" t="s">
        <v>74</v>
      </c>
      <c r="F49" s="49" t="s">
        <v>76</v>
      </c>
      <c r="G49" s="41" t="s">
        <v>77</v>
      </c>
      <c r="H49" s="49"/>
      <c r="I49" s="49" t="s">
        <v>14</v>
      </c>
      <c r="J49" s="125"/>
      <c r="K49" s="54"/>
    </row>
    <row r="50" spans="1:11" s="17" customFormat="1" x14ac:dyDescent="0.25">
      <c r="A50" s="77"/>
      <c r="B50" s="73"/>
      <c r="C50" s="69"/>
      <c r="D50" s="72"/>
      <c r="E50" s="70"/>
      <c r="F50" s="69"/>
      <c r="G50" s="74"/>
      <c r="H50" s="43"/>
      <c r="I50" s="76">
        <f>IF(ISBLANK(A50),0,IF(ISBLANK(D50),0,IF(ISBLANK(F50),0,IF(ISBLANK(G50),0,ROUND(IF(D50="salaried",C50*E50,C50*E50*F50*G50),0)))))</f>
        <v>0</v>
      </c>
      <c r="J50" s="125" t="s">
        <v>21</v>
      </c>
      <c r="K50" s="52"/>
    </row>
    <row r="51" spans="1:11" s="17" customFormat="1" x14ac:dyDescent="0.25">
      <c r="A51" s="152"/>
      <c r="B51" s="73"/>
      <c r="C51" s="69"/>
      <c r="D51" s="72"/>
      <c r="E51" s="70"/>
      <c r="F51" s="69"/>
      <c r="G51" s="74"/>
      <c r="H51" s="43"/>
      <c r="I51" s="76">
        <f t="shared" ref="I51:I66" si="2">IF(ISBLANK(A51),0,IF(ISBLANK(D51),0,IF(ISBLANK(F51),0,IF(ISBLANK(G51),0,ROUND(IF(D51="salaried",C51*E51,C51*E51*F51*G51),0)))))</f>
        <v>0</v>
      </c>
      <c r="J51" s="125" t="s">
        <v>102</v>
      </c>
      <c r="K51" s="52"/>
    </row>
    <row r="52" spans="1:11" s="17" customFormat="1" x14ac:dyDescent="0.25">
      <c r="A52" s="152"/>
      <c r="B52" s="93"/>
      <c r="C52" s="69"/>
      <c r="D52" s="72"/>
      <c r="E52" s="70"/>
      <c r="F52" s="69"/>
      <c r="G52" s="74"/>
      <c r="H52" s="43"/>
      <c r="I52" s="76">
        <f t="shared" si="2"/>
        <v>0</v>
      </c>
      <c r="J52" s="125" t="s">
        <v>22</v>
      </c>
      <c r="K52" s="52"/>
    </row>
    <row r="53" spans="1:11" s="17" customFormat="1" x14ac:dyDescent="0.25">
      <c r="A53" s="152"/>
      <c r="B53" s="93"/>
      <c r="C53" s="69"/>
      <c r="D53" s="72"/>
      <c r="E53" s="70"/>
      <c r="F53" s="69"/>
      <c r="G53" s="74"/>
      <c r="H53" s="43"/>
      <c r="I53" s="76">
        <f t="shared" si="2"/>
        <v>0</v>
      </c>
      <c r="J53" s="125" t="s">
        <v>19</v>
      </c>
      <c r="K53" s="52"/>
    </row>
    <row r="54" spans="1:11" s="17" customFormat="1" x14ac:dyDescent="0.25">
      <c r="A54" s="152"/>
      <c r="B54" s="93"/>
      <c r="C54" s="69"/>
      <c r="D54" s="72"/>
      <c r="E54" s="70"/>
      <c r="F54" s="69"/>
      <c r="G54" s="74"/>
      <c r="H54" s="43"/>
      <c r="I54" s="76">
        <f t="shared" si="2"/>
        <v>0</v>
      </c>
      <c r="J54" s="125" t="s">
        <v>20</v>
      </c>
      <c r="K54" s="52"/>
    </row>
    <row r="55" spans="1:11" s="17" customFormat="1" x14ac:dyDescent="0.25">
      <c r="A55" s="152"/>
      <c r="B55" s="93"/>
      <c r="C55" s="69"/>
      <c r="D55" s="72"/>
      <c r="E55" s="70"/>
      <c r="F55" s="69"/>
      <c r="G55" s="74"/>
      <c r="H55" s="43"/>
      <c r="I55" s="76">
        <f t="shared" si="2"/>
        <v>0</v>
      </c>
      <c r="J55" s="125" t="s">
        <v>99</v>
      </c>
      <c r="K55" s="52"/>
    </row>
    <row r="56" spans="1:11" s="17" customFormat="1" x14ac:dyDescent="0.25">
      <c r="A56" s="152"/>
      <c r="B56" s="93"/>
      <c r="C56" s="69"/>
      <c r="D56" s="72"/>
      <c r="E56" s="70"/>
      <c r="F56" s="69"/>
      <c r="G56" s="74"/>
      <c r="H56" s="43"/>
      <c r="I56" s="76">
        <f t="shared" si="2"/>
        <v>0</v>
      </c>
      <c r="J56" s="125"/>
      <c r="K56" s="52"/>
    </row>
    <row r="57" spans="1:11" s="17" customFormat="1" x14ac:dyDescent="0.25">
      <c r="A57" s="152"/>
      <c r="B57" s="93"/>
      <c r="C57" s="69"/>
      <c r="D57" s="72"/>
      <c r="E57" s="70"/>
      <c r="F57" s="69"/>
      <c r="G57" s="74"/>
      <c r="H57" s="43"/>
      <c r="I57" s="76">
        <f t="shared" si="2"/>
        <v>0</v>
      </c>
      <c r="J57" s="125"/>
      <c r="K57" s="52"/>
    </row>
    <row r="58" spans="1:11" s="17" customFormat="1" x14ac:dyDescent="0.25">
      <c r="A58" s="152"/>
      <c r="B58" s="93"/>
      <c r="C58" s="69"/>
      <c r="D58" s="72"/>
      <c r="E58" s="70"/>
      <c r="F58" s="69"/>
      <c r="G58" s="74"/>
      <c r="H58" s="43"/>
      <c r="I58" s="76">
        <f t="shared" si="2"/>
        <v>0</v>
      </c>
      <c r="J58" s="125"/>
      <c r="K58" s="52"/>
    </row>
    <row r="59" spans="1:11" s="17" customFormat="1" x14ac:dyDescent="0.25">
      <c r="A59" s="152"/>
      <c r="B59" s="93"/>
      <c r="C59" s="69"/>
      <c r="D59" s="72"/>
      <c r="E59" s="70"/>
      <c r="F59" s="69"/>
      <c r="G59" s="74"/>
      <c r="H59" s="43"/>
      <c r="I59" s="76">
        <f t="shared" si="2"/>
        <v>0</v>
      </c>
      <c r="J59" s="124"/>
      <c r="K59" s="52"/>
    </row>
    <row r="60" spans="1:11" s="17" customFormat="1" x14ac:dyDescent="0.25">
      <c r="A60" s="152"/>
      <c r="B60" s="93"/>
      <c r="C60" s="69"/>
      <c r="D60" s="72"/>
      <c r="E60" s="70"/>
      <c r="F60" s="69"/>
      <c r="G60" s="74"/>
      <c r="H60" s="43"/>
      <c r="I60" s="76">
        <f t="shared" si="2"/>
        <v>0</v>
      </c>
      <c r="J60" s="125"/>
      <c r="K60" s="52"/>
    </row>
    <row r="61" spans="1:11" s="17" customFormat="1" x14ac:dyDescent="0.25">
      <c r="A61" s="152"/>
      <c r="B61" s="93"/>
      <c r="C61" s="69"/>
      <c r="D61" s="72"/>
      <c r="E61" s="70"/>
      <c r="F61" s="69"/>
      <c r="G61" s="74"/>
      <c r="H61" s="43"/>
      <c r="I61" s="76">
        <f t="shared" si="2"/>
        <v>0</v>
      </c>
      <c r="J61" s="125"/>
      <c r="K61" s="52"/>
    </row>
    <row r="62" spans="1:11" s="17" customFormat="1" x14ac:dyDescent="0.25">
      <c r="A62" s="152"/>
      <c r="B62" s="93"/>
      <c r="C62" s="69"/>
      <c r="D62" s="72"/>
      <c r="E62" s="70"/>
      <c r="F62" s="69"/>
      <c r="G62" s="74"/>
      <c r="H62" s="43"/>
      <c r="I62" s="76">
        <f t="shared" si="2"/>
        <v>0</v>
      </c>
      <c r="J62" s="125"/>
      <c r="K62" s="52"/>
    </row>
    <row r="63" spans="1:11" s="17" customFormat="1" x14ac:dyDescent="0.25">
      <c r="A63" s="152"/>
      <c r="B63" s="93"/>
      <c r="C63" s="69"/>
      <c r="D63" s="72"/>
      <c r="E63" s="70"/>
      <c r="F63" s="69"/>
      <c r="G63" s="74"/>
      <c r="H63" s="43"/>
      <c r="I63" s="76">
        <f t="shared" si="2"/>
        <v>0</v>
      </c>
      <c r="J63" s="125"/>
      <c r="K63" s="52"/>
    </row>
    <row r="64" spans="1:11" s="17" customFormat="1" x14ac:dyDescent="0.25">
      <c r="A64" s="152"/>
      <c r="B64" s="93"/>
      <c r="C64" s="69"/>
      <c r="D64" s="72"/>
      <c r="E64" s="70"/>
      <c r="F64" s="69"/>
      <c r="G64" s="74"/>
      <c r="H64" s="43"/>
      <c r="I64" s="76">
        <f t="shared" si="2"/>
        <v>0</v>
      </c>
      <c r="J64" s="125"/>
      <c r="K64" s="52"/>
    </row>
    <row r="65" spans="1:11" s="17" customFormat="1" x14ac:dyDescent="0.25">
      <c r="A65" s="152"/>
      <c r="B65" s="93"/>
      <c r="C65" s="69"/>
      <c r="D65" s="72"/>
      <c r="E65" s="70"/>
      <c r="F65" s="69"/>
      <c r="G65" s="74"/>
      <c r="H65" s="43"/>
      <c r="I65" s="76">
        <f t="shared" si="2"/>
        <v>0</v>
      </c>
      <c r="J65" s="125"/>
      <c r="K65" s="52"/>
    </row>
    <row r="66" spans="1:11" s="17" customFormat="1" x14ac:dyDescent="0.25">
      <c r="A66" s="152"/>
      <c r="B66" s="93"/>
      <c r="C66" s="69"/>
      <c r="D66" s="72"/>
      <c r="E66" s="70"/>
      <c r="F66" s="69"/>
      <c r="G66" s="74"/>
      <c r="H66" s="43"/>
      <c r="I66" s="76">
        <f t="shared" si="2"/>
        <v>0</v>
      </c>
      <c r="J66" s="124"/>
      <c r="K66" s="52"/>
    </row>
    <row r="67" spans="1:11" s="17" customFormat="1" x14ac:dyDescent="0.25">
      <c r="C67" s="92"/>
      <c r="J67" s="125"/>
      <c r="K67" s="52"/>
    </row>
    <row r="68" spans="1:11" s="17" customFormat="1" x14ac:dyDescent="0.25">
      <c r="C68" s="92"/>
      <c r="J68" s="125"/>
      <c r="K68" s="52"/>
    </row>
    <row r="69" spans="1:11" s="30" customFormat="1" ht="17.5" x14ac:dyDescent="0.35">
      <c r="A69" s="28" t="s">
        <v>27</v>
      </c>
      <c r="B69" s="28" t="s">
        <v>185</v>
      </c>
      <c r="C69" s="28"/>
      <c r="H69" s="28" t="s">
        <v>15</v>
      </c>
      <c r="I69" s="36">
        <f>SUM(I72:I82)</f>
        <v>0</v>
      </c>
      <c r="J69" s="125"/>
      <c r="K69" s="54"/>
    </row>
    <row r="70" spans="1:11" s="26" customFormat="1" x14ac:dyDescent="0.25">
      <c r="J70" s="125"/>
      <c r="K70" s="54"/>
    </row>
    <row r="71" spans="1:11" s="26" customFormat="1" ht="39" x14ac:dyDescent="0.25">
      <c r="A71" s="49" t="s">
        <v>68</v>
      </c>
      <c r="B71" s="49" t="s">
        <v>54</v>
      </c>
      <c r="C71" s="49" t="s">
        <v>78</v>
      </c>
      <c r="D71" s="96" t="s">
        <v>16</v>
      </c>
      <c r="E71" s="49" t="s">
        <v>142</v>
      </c>
      <c r="F71" s="49" t="s">
        <v>76</v>
      </c>
      <c r="G71" s="41" t="s">
        <v>77</v>
      </c>
      <c r="H71" s="49"/>
      <c r="I71" s="49" t="s">
        <v>14</v>
      </c>
      <c r="J71" s="125"/>
      <c r="K71" s="54"/>
    </row>
    <row r="72" spans="1:11" s="17" customFormat="1" x14ac:dyDescent="0.25">
      <c r="A72" s="93"/>
      <c r="B72" s="93"/>
      <c r="C72" s="16"/>
      <c r="D72" s="16"/>
      <c r="E72" s="15"/>
      <c r="F72" s="16"/>
      <c r="G72" s="47"/>
      <c r="H72" s="43"/>
      <c r="I72" s="76">
        <f>IF(ISBLANK(A72),0,IF(ISBLANK(D72),0,IF(ISBLANK(F72),0,IF(ISBLANK(G72),0,ROUND(IF(D72="Salaried",C72*E72,C72*E72*F72*G72),0)))))</f>
        <v>0</v>
      </c>
      <c r="J72" s="125"/>
      <c r="K72" s="52"/>
    </row>
    <row r="73" spans="1:11" s="17" customFormat="1" x14ac:dyDescent="0.25">
      <c r="A73" s="93"/>
      <c r="B73" s="93"/>
      <c r="C73" s="16"/>
      <c r="D73" s="16"/>
      <c r="E73" s="15"/>
      <c r="F73" s="16"/>
      <c r="G73" s="47"/>
      <c r="H73" s="43"/>
      <c r="I73" s="76">
        <f t="shared" ref="I73:I82" si="3">IF(ISBLANK(A73),0,IF(ISBLANK(D73),0,IF(ISBLANK(F73),0,IF(ISBLANK(G73),0,ROUND(IF(D73="Salaried",C73*E73,C73*E73*F73*G73),0)))))</f>
        <v>0</v>
      </c>
      <c r="J73" s="125"/>
      <c r="K73" s="52"/>
    </row>
    <row r="74" spans="1:11" s="17" customFormat="1" x14ac:dyDescent="0.25">
      <c r="A74" s="93"/>
      <c r="B74" s="93"/>
      <c r="C74" s="16"/>
      <c r="D74" s="16"/>
      <c r="E74" s="15"/>
      <c r="F74" s="16"/>
      <c r="G74" s="47"/>
      <c r="H74" s="43"/>
      <c r="I74" s="76">
        <f t="shared" si="3"/>
        <v>0</v>
      </c>
      <c r="J74" s="125"/>
      <c r="K74" s="52"/>
    </row>
    <row r="75" spans="1:11" s="17" customFormat="1" x14ac:dyDescent="0.25">
      <c r="A75" s="93"/>
      <c r="B75" s="93"/>
      <c r="C75" s="16"/>
      <c r="D75" s="16"/>
      <c r="E75" s="15"/>
      <c r="F75" s="16"/>
      <c r="G75" s="47"/>
      <c r="H75" s="43"/>
      <c r="I75" s="76">
        <f t="shared" si="3"/>
        <v>0</v>
      </c>
      <c r="J75" s="125"/>
      <c r="K75" s="52"/>
    </row>
    <row r="76" spans="1:11" s="17" customFormat="1" x14ac:dyDescent="0.25">
      <c r="A76" s="93"/>
      <c r="B76" s="93"/>
      <c r="C76" s="16"/>
      <c r="D76" s="16"/>
      <c r="E76" s="15"/>
      <c r="F76" s="16"/>
      <c r="G76" s="47"/>
      <c r="H76" s="43"/>
      <c r="I76" s="76">
        <f t="shared" si="3"/>
        <v>0</v>
      </c>
      <c r="J76" s="125"/>
      <c r="K76" s="52"/>
    </row>
    <row r="77" spans="1:11" s="17" customFormat="1" x14ac:dyDescent="0.25">
      <c r="A77" s="93"/>
      <c r="B77" s="93"/>
      <c r="C77" s="16"/>
      <c r="D77" s="16"/>
      <c r="E77" s="15"/>
      <c r="F77" s="16"/>
      <c r="G77" s="47"/>
      <c r="H77" s="43"/>
      <c r="I77" s="76">
        <f t="shared" si="3"/>
        <v>0</v>
      </c>
      <c r="J77" s="125"/>
      <c r="K77" s="52"/>
    </row>
    <row r="78" spans="1:11" s="17" customFormat="1" ht="16.149999999999999" customHeight="1" x14ac:dyDescent="0.25">
      <c r="A78" s="93"/>
      <c r="B78" s="93"/>
      <c r="C78" s="16"/>
      <c r="D78" s="16"/>
      <c r="E78" s="15"/>
      <c r="F78" s="16"/>
      <c r="G78" s="47"/>
      <c r="H78" s="43"/>
      <c r="I78" s="76">
        <f t="shared" si="3"/>
        <v>0</v>
      </c>
      <c r="J78" s="125"/>
      <c r="K78" s="52"/>
    </row>
    <row r="79" spans="1:11" s="17" customFormat="1" x14ac:dyDescent="0.25">
      <c r="A79" s="93"/>
      <c r="B79" s="93"/>
      <c r="C79" s="16"/>
      <c r="D79" s="16"/>
      <c r="E79" s="15"/>
      <c r="F79" s="16"/>
      <c r="G79" s="47"/>
      <c r="H79" s="43"/>
      <c r="I79" s="76">
        <f t="shared" si="3"/>
        <v>0</v>
      </c>
      <c r="J79" s="125"/>
      <c r="K79" s="52"/>
    </row>
    <row r="80" spans="1:11" s="17" customFormat="1" x14ac:dyDescent="0.25">
      <c r="A80" s="93"/>
      <c r="B80" s="93"/>
      <c r="C80" s="16"/>
      <c r="D80" s="16"/>
      <c r="E80" s="15"/>
      <c r="F80" s="16"/>
      <c r="G80" s="47"/>
      <c r="H80" s="43"/>
      <c r="I80" s="76">
        <f t="shared" si="3"/>
        <v>0</v>
      </c>
      <c r="J80" s="125"/>
      <c r="K80" s="52"/>
    </row>
    <row r="81" spans="1:11" s="17" customFormat="1" x14ac:dyDescent="0.25">
      <c r="A81" s="93"/>
      <c r="B81" s="93"/>
      <c r="C81" s="16"/>
      <c r="D81" s="16"/>
      <c r="E81" s="15"/>
      <c r="F81" s="16"/>
      <c r="G81" s="47"/>
      <c r="H81" s="43"/>
      <c r="I81" s="76">
        <f t="shared" si="3"/>
        <v>0</v>
      </c>
      <c r="J81" s="125"/>
      <c r="K81" s="52"/>
    </row>
    <row r="82" spans="1:11" s="17" customFormat="1" x14ac:dyDescent="0.25">
      <c r="A82" s="93"/>
      <c r="B82" s="93"/>
      <c r="C82" s="16"/>
      <c r="D82" s="16"/>
      <c r="E82" s="15"/>
      <c r="F82" s="16"/>
      <c r="G82" s="47"/>
      <c r="H82" s="43"/>
      <c r="I82" s="76">
        <f t="shared" si="3"/>
        <v>0</v>
      </c>
      <c r="J82" s="125"/>
      <c r="K82" s="52"/>
    </row>
    <row r="83" spans="1:11" s="17" customFormat="1" x14ac:dyDescent="0.25">
      <c r="J83" s="125"/>
      <c r="K83" s="52"/>
    </row>
    <row r="84" spans="1:11" s="17" customFormat="1" ht="15.5" x14ac:dyDescent="0.35">
      <c r="B84" s="203" t="s">
        <v>141</v>
      </c>
      <c r="C84" s="214"/>
      <c r="D84" s="214"/>
      <c r="E84" s="214"/>
      <c r="F84" s="214"/>
      <c r="G84" s="214"/>
      <c r="J84" s="125"/>
      <c r="K84" s="52"/>
    </row>
    <row r="85" spans="1:11" s="17" customFormat="1" x14ac:dyDescent="0.25">
      <c r="C85" s="92"/>
      <c r="J85" s="125"/>
      <c r="K85" s="52"/>
    </row>
    <row r="86" spans="1:11" s="30" customFormat="1" ht="17.5" x14ac:dyDescent="0.35">
      <c r="A86" s="28" t="s">
        <v>28</v>
      </c>
      <c r="B86" s="28"/>
      <c r="C86" s="28"/>
      <c r="E86" s="32"/>
      <c r="H86" s="28" t="s">
        <v>15</v>
      </c>
      <c r="I86" s="36">
        <f>SUM(I89:I100)</f>
        <v>0</v>
      </c>
      <c r="J86" s="125"/>
      <c r="K86" s="54"/>
    </row>
    <row r="87" spans="1:11" s="26" customFormat="1" ht="13" x14ac:dyDescent="0.3">
      <c r="E87" s="32"/>
      <c r="J87" s="125"/>
      <c r="K87" s="54"/>
    </row>
    <row r="88" spans="1:11" s="26" customFormat="1" ht="39" x14ac:dyDescent="0.25">
      <c r="A88" s="49" t="s">
        <v>158</v>
      </c>
      <c r="B88" s="49" t="s">
        <v>54</v>
      </c>
      <c r="C88" s="49" t="s">
        <v>79</v>
      </c>
      <c r="D88" s="96" t="s">
        <v>16</v>
      </c>
      <c r="E88" s="49" t="s">
        <v>142</v>
      </c>
      <c r="F88" s="49" t="s">
        <v>76</v>
      </c>
      <c r="G88" s="49" t="s">
        <v>77</v>
      </c>
      <c r="H88" s="49"/>
      <c r="I88" s="49" t="s">
        <v>14</v>
      </c>
      <c r="J88" s="125"/>
      <c r="K88" s="54"/>
    </row>
    <row r="89" spans="1:11" s="17" customFormat="1" ht="14.5" customHeight="1" x14ac:dyDescent="0.25">
      <c r="A89" s="93"/>
      <c r="B89" s="93"/>
      <c r="C89" s="16"/>
      <c r="D89" s="8"/>
      <c r="E89" s="15"/>
      <c r="F89" s="16"/>
      <c r="G89" s="48"/>
      <c r="H89" s="43"/>
      <c r="I89" s="76">
        <f>IF(ISBLANK(A89),0,IF(ISBLANK(D89),0,IF(ISBLANK(F89),0,IF(ISBLANK(G89),0,ROUND(IF(D89="salaried",C89*E89,C89*E89*F89*G89),0)))))</f>
        <v>0</v>
      </c>
      <c r="J89" s="125"/>
      <c r="K89" s="52"/>
    </row>
    <row r="90" spans="1:11" s="17" customFormat="1" ht="12.75" customHeight="1" x14ac:dyDescent="0.25">
      <c r="A90" s="93"/>
      <c r="B90" s="93"/>
      <c r="C90" s="16"/>
      <c r="D90" s="8"/>
      <c r="E90" s="15"/>
      <c r="F90" s="16"/>
      <c r="G90" s="48"/>
      <c r="H90" s="43"/>
      <c r="I90" s="76">
        <f t="shared" ref="I90:I100" si="4">IF(ISBLANK(A90),0,IF(ISBLANK(D90),0,IF(ISBLANK(F90),0,IF(ISBLANK(G90),0,ROUND(IF(D90="salaried",C90*E90,C90*E90*F90*G90),0)))))</f>
        <v>0</v>
      </c>
      <c r="J90" s="125"/>
      <c r="K90" s="52"/>
    </row>
    <row r="91" spans="1:11" s="17" customFormat="1" x14ac:dyDescent="0.25">
      <c r="A91" s="93"/>
      <c r="B91" s="93"/>
      <c r="C91" s="16"/>
      <c r="D91" s="8"/>
      <c r="E91" s="15"/>
      <c r="F91" s="16"/>
      <c r="G91" s="48"/>
      <c r="H91" s="43"/>
      <c r="I91" s="76">
        <f t="shared" si="4"/>
        <v>0</v>
      </c>
      <c r="J91" s="125"/>
      <c r="K91" s="52"/>
    </row>
    <row r="92" spans="1:11" s="17" customFormat="1" x14ac:dyDescent="0.25">
      <c r="A92" s="93"/>
      <c r="B92" s="94"/>
      <c r="C92" s="16"/>
      <c r="D92" s="8"/>
      <c r="E92" s="15"/>
      <c r="F92" s="16"/>
      <c r="G92" s="48"/>
      <c r="H92" s="43"/>
      <c r="I92" s="76">
        <f t="shared" si="4"/>
        <v>0</v>
      </c>
      <c r="J92" s="125"/>
      <c r="K92" s="52"/>
    </row>
    <row r="93" spans="1:11" s="17" customFormat="1" x14ac:dyDescent="0.25">
      <c r="A93" s="93"/>
      <c r="B93" s="93"/>
      <c r="C93" s="16"/>
      <c r="D93" s="8"/>
      <c r="E93" s="15"/>
      <c r="F93" s="16"/>
      <c r="G93" s="48"/>
      <c r="H93" s="43"/>
      <c r="I93" s="76">
        <f t="shared" si="4"/>
        <v>0</v>
      </c>
      <c r="J93" s="125"/>
      <c r="K93" s="52"/>
    </row>
    <row r="94" spans="1:11" s="17" customFormat="1" x14ac:dyDescent="0.25">
      <c r="A94" s="93"/>
      <c r="B94" s="94"/>
      <c r="C94" s="16"/>
      <c r="D94" s="8"/>
      <c r="E94" s="15"/>
      <c r="F94" s="16"/>
      <c r="G94" s="48"/>
      <c r="H94" s="43"/>
      <c r="I94" s="76">
        <f t="shared" si="4"/>
        <v>0</v>
      </c>
      <c r="J94" s="125"/>
      <c r="K94" s="52"/>
    </row>
    <row r="95" spans="1:11" s="17" customFormat="1" x14ac:dyDescent="0.25">
      <c r="A95" s="93"/>
      <c r="B95" s="94"/>
      <c r="C95" s="16"/>
      <c r="D95" s="8"/>
      <c r="E95" s="15"/>
      <c r="F95" s="16"/>
      <c r="G95" s="48"/>
      <c r="H95" s="43"/>
      <c r="I95" s="76">
        <f t="shared" si="4"/>
        <v>0</v>
      </c>
      <c r="J95" s="125"/>
      <c r="K95" s="52"/>
    </row>
    <row r="96" spans="1:11" s="17" customFormat="1" x14ac:dyDescent="0.25">
      <c r="A96" s="93"/>
      <c r="B96" s="94"/>
      <c r="C96" s="16"/>
      <c r="D96" s="8"/>
      <c r="E96" s="15"/>
      <c r="F96" s="16"/>
      <c r="G96" s="48"/>
      <c r="H96" s="43"/>
      <c r="I96" s="76">
        <f t="shared" si="4"/>
        <v>0</v>
      </c>
      <c r="J96" s="125"/>
      <c r="K96" s="52"/>
    </row>
    <row r="97" spans="1:39" s="17" customFormat="1" x14ac:dyDescent="0.25">
      <c r="A97" s="93"/>
      <c r="B97" s="94"/>
      <c r="C97" s="16"/>
      <c r="D97" s="8"/>
      <c r="E97" s="15"/>
      <c r="F97" s="16"/>
      <c r="G97" s="48"/>
      <c r="H97" s="43"/>
      <c r="I97" s="76">
        <f t="shared" si="4"/>
        <v>0</v>
      </c>
      <c r="J97" s="125"/>
      <c r="K97" s="52"/>
    </row>
    <row r="98" spans="1:39" s="17" customFormat="1" ht="12.75" customHeight="1" x14ac:dyDescent="0.25">
      <c r="A98" s="93"/>
      <c r="B98" s="94"/>
      <c r="C98" s="16"/>
      <c r="D98" s="8"/>
      <c r="E98" s="15"/>
      <c r="F98" s="16"/>
      <c r="G98" s="48"/>
      <c r="H98" s="43"/>
      <c r="I98" s="76">
        <f t="shared" si="4"/>
        <v>0</v>
      </c>
      <c r="J98" s="125"/>
      <c r="K98" s="52"/>
    </row>
    <row r="99" spans="1:39" s="17" customFormat="1" x14ac:dyDescent="0.25">
      <c r="A99" s="93"/>
      <c r="B99" s="94"/>
      <c r="C99" s="16"/>
      <c r="D99" s="8"/>
      <c r="E99" s="15"/>
      <c r="F99" s="16"/>
      <c r="G99" s="48"/>
      <c r="H99" s="43"/>
      <c r="I99" s="76">
        <f t="shared" si="4"/>
        <v>0</v>
      </c>
      <c r="J99" s="125"/>
      <c r="K99" s="52"/>
    </row>
    <row r="100" spans="1:39" s="17" customFormat="1" x14ac:dyDescent="0.25">
      <c r="A100" s="93"/>
      <c r="B100" s="94"/>
      <c r="C100" s="16"/>
      <c r="D100" s="8"/>
      <c r="E100" s="15"/>
      <c r="F100" s="16"/>
      <c r="G100" s="48"/>
      <c r="H100" s="43"/>
      <c r="I100" s="76">
        <f t="shared" si="4"/>
        <v>0</v>
      </c>
      <c r="J100" s="125"/>
      <c r="K100" s="52"/>
    </row>
    <row r="101" spans="1:39" s="17" customFormat="1" x14ac:dyDescent="0.25">
      <c r="C101" s="92"/>
      <c r="J101" s="125"/>
      <c r="K101" s="52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</row>
    <row r="102" spans="1:39" s="17" customFormat="1" x14ac:dyDescent="0.25">
      <c r="C102" s="92"/>
      <c r="J102" s="125"/>
      <c r="K102" s="52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</row>
    <row r="103" spans="1:39" s="39" customFormat="1" ht="17.5" x14ac:dyDescent="0.35">
      <c r="A103" s="38" t="s">
        <v>51</v>
      </c>
      <c r="H103" s="38" t="s">
        <v>30</v>
      </c>
      <c r="I103" s="40">
        <f>SUM(H106:H119)</f>
        <v>0</v>
      </c>
      <c r="J103" s="125"/>
      <c r="K103" s="51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</row>
    <row r="104" spans="1:39" s="26" customFormat="1" x14ac:dyDescent="0.25">
      <c r="J104" s="125"/>
      <c r="K104" s="54"/>
    </row>
    <row r="105" spans="1:39" s="26" customFormat="1" ht="52.15" customHeight="1" x14ac:dyDescent="0.25">
      <c r="A105" s="96" t="s">
        <v>104</v>
      </c>
      <c r="B105" s="49" t="s">
        <v>107</v>
      </c>
      <c r="C105" s="49" t="s">
        <v>29</v>
      </c>
      <c r="D105" s="96" t="s">
        <v>109</v>
      </c>
      <c r="E105" s="41" t="s">
        <v>148</v>
      </c>
      <c r="F105" s="41" t="s">
        <v>105</v>
      </c>
      <c r="G105" s="41" t="s">
        <v>106</v>
      </c>
      <c r="H105" s="41" t="s">
        <v>90</v>
      </c>
      <c r="I105" s="78"/>
      <c r="J105" s="125"/>
      <c r="K105" s="54"/>
      <c r="M105" s="37"/>
    </row>
    <row r="106" spans="1:39" s="17" customFormat="1" x14ac:dyDescent="0.25">
      <c r="A106" s="55"/>
      <c r="B106" s="79"/>
      <c r="C106" s="153"/>
      <c r="D106" s="95"/>
      <c r="E106" s="33"/>
      <c r="F106" s="33"/>
      <c r="G106" s="35"/>
      <c r="H106" s="76">
        <f>IF(LEN(B106)&lt;6,0,IF(ISBLANK(D106),0,IF(ISBLANK(F106),0,IF(ISBLANK(G106),0,ROUND(IF(D106=D106,G106*E106*F106,0),0)))))</f>
        <v>0</v>
      </c>
      <c r="I106" s="80"/>
      <c r="J106" s="126" t="s">
        <v>136</v>
      </c>
      <c r="K106" s="52"/>
    </row>
    <row r="107" spans="1:39" s="17" customFormat="1" x14ac:dyDescent="0.25">
      <c r="A107" s="55"/>
      <c r="B107" s="79"/>
      <c r="C107" s="153"/>
      <c r="D107" s="95"/>
      <c r="E107" s="33"/>
      <c r="F107" s="33"/>
      <c r="G107" s="35"/>
      <c r="H107" s="76">
        <f t="shared" ref="H107:H119" si="5">IF(LEN(B107)&lt;6,0,IF(ISBLANK(D107),0,IF(ISBLANK(F107),0,IF(ISBLANK(G107),0,ROUND(IF(D107=D107,G107*E107*F107,0),0)))))</f>
        <v>0</v>
      </c>
      <c r="I107" s="78"/>
      <c r="J107" s="126" t="s">
        <v>137</v>
      </c>
      <c r="K107" s="52"/>
    </row>
    <row r="108" spans="1:39" s="17" customFormat="1" x14ac:dyDescent="0.25">
      <c r="A108" s="55"/>
      <c r="B108" s="79"/>
      <c r="C108" s="153"/>
      <c r="D108" s="95"/>
      <c r="E108" s="33"/>
      <c r="F108" s="33"/>
      <c r="G108" s="35"/>
      <c r="H108" s="76">
        <f t="shared" si="5"/>
        <v>0</v>
      </c>
      <c r="I108" s="78"/>
      <c r="J108" s="126" t="s">
        <v>56</v>
      </c>
      <c r="K108" s="52"/>
    </row>
    <row r="109" spans="1:39" s="17" customFormat="1" x14ac:dyDescent="0.25">
      <c r="A109" s="55"/>
      <c r="B109" s="79"/>
      <c r="C109" s="153"/>
      <c r="D109" s="95"/>
      <c r="E109" s="33"/>
      <c r="F109" s="33"/>
      <c r="G109" s="35"/>
      <c r="H109" s="76">
        <f t="shared" si="5"/>
        <v>0</v>
      </c>
      <c r="I109" s="78"/>
      <c r="J109" s="126" t="s">
        <v>143</v>
      </c>
      <c r="K109" s="52"/>
    </row>
    <row r="110" spans="1:39" s="17" customFormat="1" x14ac:dyDescent="0.25">
      <c r="A110" s="55"/>
      <c r="B110" s="79"/>
      <c r="C110" s="153"/>
      <c r="D110" s="95"/>
      <c r="E110" s="33"/>
      <c r="F110" s="33"/>
      <c r="G110" s="35"/>
      <c r="H110" s="76">
        <f t="shared" si="5"/>
        <v>0</v>
      </c>
      <c r="I110" s="78"/>
      <c r="J110" s="126" t="s">
        <v>91</v>
      </c>
      <c r="K110" s="52"/>
    </row>
    <row r="111" spans="1:39" s="17" customFormat="1" x14ac:dyDescent="0.25">
      <c r="A111" s="55"/>
      <c r="B111" s="79"/>
      <c r="C111" s="153"/>
      <c r="D111" s="95"/>
      <c r="E111" s="33"/>
      <c r="F111" s="33"/>
      <c r="G111" s="35"/>
      <c r="H111" s="76">
        <f t="shared" si="5"/>
        <v>0</v>
      </c>
      <c r="I111" s="78"/>
      <c r="J111" s="126" t="s">
        <v>92</v>
      </c>
      <c r="K111" s="52"/>
    </row>
    <row r="112" spans="1:39" s="17" customFormat="1" x14ac:dyDescent="0.25">
      <c r="A112" s="55"/>
      <c r="B112" s="79"/>
      <c r="C112" s="153"/>
      <c r="D112" s="95"/>
      <c r="E112" s="33"/>
      <c r="F112" s="33"/>
      <c r="G112" s="35"/>
      <c r="H112" s="76">
        <f t="shared" si="5"/>
        <v>0</v>
      </c>
      <c r="I112" s="78"/>
      <c r="J112" s="126" t="s">
        <v>57</v>
      </c>
      <c r="K112" s="52"/>
    </row>
    <row r="113" spans="1:11" s="17" customFormat="1" x14ac:dyDescent="0.25">
      <c r="A113" s="55"/>
      <c r="B113" s="79"/>
      <c r="C113" s="153"/>
      <c r="D113" s="95"/>
      <c r="E113" s="33"/>
      <c r="F113" s="33"/>
      <c r="G113" s="35"/>
      <c r="H113" s="76">
        <f t="shared" si="5"/>
        <v>0</v>
      </c>
      <c r="I113" s="78"/>
      <c r="J113" s="125" t="s">
        <v>89</v>
      </c>
      <c r="K113" s="52"/>
    </row>
    <row r="114" spans="1:11" s="17" customFormat="1" x14ac:dyDescent="0.25">
      <c r="A114" s="55"/>
      <c r="B114" s="79"/>
      <c r="C114" s="153"/>
      <c r="D114" s="95"/>
      <c r="E114" s="33"/>
      <c r="F114" s="33"/>
      <c r="G114" s="35"/>
      <c r="H114" s="76">
        <f t="shared" si="5"/>
        <v>0</v>
      </c>
      <c r="I114" s="78"/>
      <c r="J114" s="126" t="s">
        <v>89</v>
      </c>
      <c r="K114" s="52"/>
    </row>
    <row r="115" spans="1:11" s="17" customFormat="1" x14ac:dyDescent="0.25">
      <c r="A115" s="55"/>
      <c r="B115" s="79"/>
      <c r="C115" s="153"/>
      <c r="D115" s="95"/>
      <c r="E115" s="33"/>
      <c r="F115" s="33"/>
      <c r="G115" s="35"/>
      <c r="H115" s="76">
        <f t="shared" si="5"/>
        <v>0</v>
      </c>
      <c r="I115" s="78"/>
      <c r="J115" s="126" t="s">
        <v>0</v>
      </c>
      <c r="K115" s="52"/>
    </row>
    <row r="116" spans="1:11" s="17" customFormat="1" x14ac:dyDescent="0.25">
      <c r="A116" s="55"/>
      <c r="B116" s="79"/>
      <c r="C116" s="153"/>
      <c r="D116" s="95"/>
      <c r="E116" s="33"/>
      <c r="F116" s="33"/>
      <c r="G116" s="35"/>
      <c r="H116" s="76">
        <f t="shared" si="5"/>
        <v>0</v>
      </c>
      <c r="I116" s="78"/>
      <c r="J116" s="125" t="s">
        <v>1</v>
      </c>
      <c r="K116" s="52"/>
    </row>
    <row r="117" spans="1:11" s="17" customFormat="1" x14ac:dyDescent="0.25">
      <c r="A117" s="55"/>
      <c r="B117" s="79"/>
      <c r="C117" s="153"/>
      <c r="D117" s="95"/>
      <c r="E117" s="33"/>
      <c r="F117" s="33"/>
      <c r="G117" s="35"/>
      <c r="H117" s="76">
        <f t="shared" si="5"/>
        <v>0</v>
      </c>
      <c r="I117" s="78"/>
      <c r="J117" s="125" t="s">
        <v>182</v>
      </c>
      <c r="K117" s="52"/>
    </row>
    <row r="118" spans="1:11" s="17" customFormat="1" x14ac:dyDescent="0.25">
      <c r="A118" s="55"/>
      <c r="B118" s="79"/>
      <c r="C118" s="153"/>
      <c r="D118" s="95"/>
      <c r="E118" s="33"/>
      <c r="F118" s="33"/>
      <c r="G118" s="35"/>
      <c r="H118" s="76">
        <f t="shared" si="5"/>
        <v>0</v>
      </c>
      <c r="I118" s="78"/>
      <c r="J118" s="126" t="s">
        <v>181</v>
      </c>
      <c r="K118" s="52"/>
    </row>
    <row r="119" spans="1:11" s="17" customFormat="1" x14ac:dyDescent="0.25">
      <c r="A119" s="55"/>
      <c r="B119" s="79"/>
      <c r="C119" s="153"/>
      <c r="D119" s="95"/>
      <c r="E119" s="33"/>
      <c r="F119" s="33"/>
      <c r="G119" s="35"/>
      <c r="H119" s="76">
        <f t="shared" si="5"/>
        <v>0</v>
      </c>
      <c r="I119" s="78"/>
      <c r="J119" s="125">
        <v>119</v>
      </c>
      <c r="K119" s="52"/>
    </row>
    <row r="120" spans="1:11" s="17" customFormat="1" x14ac:dyDescent="0.25">
      <c r="J120" s="125"/>
      <c r="K120" s="52"/>
    </row>
    <row r="121" spans="1:11" s="17" customFormat="1" x14ac:dyDescent="0.25">
      <c r="C121" s="92"/>
      <c r="J121" s="125"/>
      <c r="K121" s="52"/>
    </row>
    <row r="122" spans="1:11" s="17" customFormat="1" ht="15.5" x14ac:dyDescent="0.35">
      <c r="C122" s="91" t="s">
        <v>141</v>
      </c>
      <c r="D122" s="91"/>
      <c r="E122" s="91"/>
      <c r="F122" s="91"/>
      <c r="G122" s="91"/>
      <c r="H122" s="91"/>
      <c r="J122" s="125"/>
      <c r="K122" s="52"/>
    </row>
    <row r="123" spans="1:11" s="17" customFormat="1" x14ac:dyDescent="0.25">
      <c r="C123" s="92"/>
      <c r="J123" s="125"/>
      <c r="K123" s="52"/>
    </row>
    <row r="124" spans="1:11" s="30" customFormat="1" ht="17.5" x14ac:dyDescent="0.35">
      <c r="A124" s="28" t="s">
        <v>112</v>
      </c>
      <c r="B124" s="28"/>
      <c r="C124" s="29"/>
      <c r="D124" s="28"/>
      <c r="H124" s="28" t="s">
        <v>15</v>
      </c>
      <c r="I124" s="36">
        <f>SUM(I127:I140)</f>
        <v>0</v>
      </c>
      <c r="J124" s="125"/>
      <c r="K124" s="54"/>
    </row>
    <row r="125" spans="1:11" s="26" customFormat="1" x14ac:dyDescent="0.25">
      <c r="C125" s="27"/>
      <c r="J125" s="125"/>
      <c r="K125" s="54"/>
    </row>
    <row r="126" spans="1:11" s="26" customFormat="1" ht="44.25" customHeight="1" x14ac:dyDescent="0.25">
      <c r="A126" s="96" t="s">
        <v>75</v>
      </c>
      <c r="B126" s="49" t="s">
        <v>54</v>
      </c>
      <c r="C126" s="49" t="s">
        <v>23</v>
      </c>
      <c r="D126" s="96" t="s">
        <v>16</v>
      </c>
      <c r="E126" s="49" t="s">
        <v>74</v>
      </c>
      <c r="F126" s="49" t="s">
        <v>76</v>
      </c>
      <c r="G126" s="41" t="s">
        <v>77</v>
      </c>
      <c r="H126" s="49"/>
      <c r="I126" s="49" t="s">
        <v>14</v>
      </c>
      <c r="J126" s="125"/>
      <c r="K126" s="54"/>
    </row>
    <row r="127" spans="1:11" s="17" customFormat="1" x14ac:dyDescent="0.25">
      <c r="A127" s="93"/>
      <c r="B127" s="93"/>
      <c r="C127" s="16"/>
      <c r="D127" s="16"/>
      <c r="E127" s="15"/>
      <c r="F127" s="16"/>
      <c r="G127" s="47"/>
      <c r="H127" s="43"/>
      <c r="I127" s="34">
        <f>IF(ISBLANK(A127),0,IF(ISBLANK(D127),0,IF(ISBLANK(F127),0,IF(ISBLANK(G127),0,ROUND(IF(D127="salaried",C127*E127,C127*E127*F127*G127),0)))))</f>
        <v>0</v>
      </c>
      <c r="J127" s="125"/>
      <c r="K127" s="52"/>
    </row>
    <row r="128" spans="1:11" s="17" customFormat="1" x14ac:dyDescent="0.25">
      <c r="A128" s="93"/>
      <c r="B128" s="93"/>
      <c r="C128" s="16"/>
      <c r="D128" s="16"/>
      <c r="E128" s="15"/>
      <c r="F128" s="16"/>
      <c r="G128" s="47"/>
      <c r="H128" s="43"/>
      <c r="I128" s="34">
        <f t="shared" ref="I128:I140" si="6">IF(ISBLANK(A128),0,IF(ISBLANK(D128),0,IF(ISBLANK(F128),0,IF(ISBLANK(G128),0,ROUND(IF(D128="salaried",C128*E128,C128*E128*F128*G128),0)))))</f>
        <v>0</v>
      </c>
      <c r="J128" s="125" t="s">
        <v>21</v>
      </c>
      <c r="K128" s="52"/>
    </row>
    <row r="129" spans="1:11" s="17" customFormat="1" x14ac:dyDescent="0.25">
      <c r="A129" s="93"/>
      <c r="B129" s="93"/>
      <c r="C129" s="16"/>
      <c r="D129" s="16"/>
      <c r="E129" s="15"/>
      <c r="F129" s="16"/>
      <c r="G129" s="47"/>
      <c r="H129" s="43"/>
      <c r="I129" s="34">
        <f t="shared" si="6"/>
        <v>0</v>
      </c>
      <c r="J129" s="125" t="s">
        <v>102</v>
      </c>
      <c r="K129" s="52"/>
    </row>
    <row r="130" spans="1:11" s="17" customFormat="1" x14ac:dyDescent="0.25">
      <c r="A130" s="93"/>
      <c r="B130" s="93"/>
      <c r="C130" s="16"/>
      <c r="D130" s="16"/>
      <c r="E130" s="15"/>
      <c r="F130" s="16"/>
      <c r="G130" s="47"/>
      <c r="H130" s="43"/>
      <c r="I130" s="34">
        <f t="shared" si="6"/>
        <v>0</v>
      </c>
      <c r="J130" s="125" t="s">
        <v>103</v>
      </c>
      <c r="K130" s="52"/>
    </row>
    <row r="131" spans="1:11" s="17" customFormat="1" x14ac:dyDescent="0.25">
      <c r="A131" s="93"/>
      <c r="B131" s="93"/>
      <c r="C131" s="16"/>
      <c r="D131" s="16"/>
      <c r="E131" s="15"/>
      <c r="F131" s="16"/>
      <c r="G131" s="47"/>
      <c r="H131" s="43"/>
      <c r="I131" s="34">
        <f t="shared" si="6"/>
        <v>0</v>
      </c>
      <c r="J131" s="125" t="s">
        <v>22</v>
      </c>
      <c r="K131" s="52"/>
    </row>
    <row r="132" spans="1:11" s="17" customFormat="1" x14ac:dyDescent="0.25">
      <c r="A132" s="93"/>
      <c r="B132" s="93"/>
      <c r="C132" s="16"/>
      <c r="D132" s="16"/>
      <c r="E132" s="15"/>
      <c r="F132" s="16"/>
      <c r="G132" s="47"/>
      <c r="H132" s="43"/>
      <c r="I132" s="34">
        <f t="shared" si="6"/>
        <v>0</v>
      </c>
      <c r="J132" s="125" t="s">
        <v>19</v>
      </c>
      <c r="K132" s="52"/>
    </row>
    <row r="133" spans="1:11" s="17" customFormat="1" x14ac:dyDescent="0.25">
      <c r="A133" s="93"/>
      <c r="B133" s="93"/>
      <c r="C133" s="16"/>
      <c r="D133" s="16"/>
      <c r="E133" s="15"/>
      <c r="F133" s="16"/>
      <c r="G133" s="47"/>
      <c r="H133" s="43"/>
      <c r="I133" s="34">
        <f t="shared" si="6"/>
        <v>0</v>
      </c>
      <c r="J133" s="125" t="s">
        <v>20</v>
      </c>
      <c r="K133" s="52"/>
    </row>
    <row r="134" spans="1:11" s="17" customFormat="1" x14ac:dyDescent="0.25">
      <c r="A134" s="93"/>
      <c r="B134" s="93"/>
      <c r="C134" s="16"/>
      <c r="D134" s="16"/>
      <c r="E134" s="15"/>
      <c r="F134" s="16"/>
      <c r="G134" s="47"/>
      <c r="H134" s="43"/>
      <c r="I134" s="34">
        <f t="shared" si="6"/>
        <v>0</v>
      </c>
      <c r="J134" s="125" t="s">
        <v>99</v>
      </c>
      <c r="K134" s="52"/>
    </row>
    <row r="135" spans="1:11" s="17" customFormat="1" x14ac:dyDescent="0.25">
      <c r="A135" s="93"/>
      <c r="B135" s="93"/>
      <c r="C135" s="16"/>
      <c r="D135" s="16"/>
      <c r="E135" s="15"/>
      <c r="F135" s="16"/>
      <c r="G135" s="47"/>
      <c r="H135" s="43"/>
      <c r="I135" s="34">
        <f t="shared" si="6"/>
        <v>0</v>
      </c>
      <c r="J135" s="125" t="s">
        <v>89</v>
      </c>
      <c r="K135" s="52"/>
    </row>
    <row r="136" spans="1:11" s="17" customFormat="1" x14ac:dyDescent="0.25">
      <c r="A136" s="93"/>
      <c r="B136" s="93"/>
      <c r="C136" s="16"/>
      <c r="D136" s="16"/>
      <c r="E136" s="15"/>
      <c r="F136" s="16"/>
      <c r="G136" s="47"/>
      <c r="H136" s="43"/>
      <c r="I136" s="34">
        <f t="shared" si="6"/>
        <v>0</v>
      </c>
      <c r="J136" s="125"/>
      <c r="K136" s="52"/>
    </row>
    <row r="137" spans="1:11" s="17" customFormat="1" x14ac:dyDescent="0.25">
      <c r="A137" s="93"/>
      <c r="B137" s="93"/>
      <c r="C137" s="16"/>
      <c r="D137" s="16"/>
      <c r="E137" s="15"/>
      <c r="F137" s="16"/>
      <c r="G137" s="47"/>
      <c r="H137" s="43"/>
      <c r="I137" s="34">
        <f t="shared" si="6"/>
        <v>0</v>
      </c>
      <c r="J137" s="125"/>
      <c r="K137" s="52"/>
    </row>
    <row r="138" spans="1:11" s="17" customFormat="1" x14ac:dyDescent="0.25">
      <c r="A138" s="93"/>
      <c r="B138" s="93"/>
      <c r="C138" s="16"/>
      <c r="D138" s="16"/>
      <c r="E138" s="15"/>
      <c r="F138" s="16"/>
      <c r="G138" s="47"/>
      <c r="H138" s="43"/>
      <c r="I138" s="34">
        <f t="shared" si="6"/>
        <v>0</v>
      </c>
      <c r="J138" s="125"/>
      <c r="K138" s="52"/>
    </row>
    <row r="139" spans="1:11" s="17" customFormat="1" x14ac:dyDescent="0.25">
      <c r="A139" s="93"/>
      <c r="B139" s="93"/>
      <c r="C139" s="16"/>
      <c r="D139" s="16"/>
      <c r="E139" s="15"/>
      <c r="F139" s="16"/>
      <c r="G139" s="47"/>
      <c r="H139" s="43"/>
      <c r="I139" s="34">
        <f t="shared" si="6"/>
        <v>0</v>
      </c>
      <c r="J139" s="125"/>
      <c r="K139" s="52"/>
    </row>
    <row r="140" spans="1:11" s="17" customFormat="1" x14ac:dyDescent="0.25">
      <c r="A140" s="93"/>
      <c r="B140" s="93"/>
      <c r="C140" s="16"/>
      <c r="D140" s="16"/>
      <c r="E140" s="15"/>
      <c r="F140" s="16"/>
      <c r="G140" s="47"/>
      <c r="H140" s="43"/>
      <c r="I140" s="34">
        <f t="shared" si="6"/>
        <v>0</v>
      </c>
      <c r="J140" s="125"/>
      <c r="K140" s="52"/>
    </row>
    <row r="141" spans="1:11" s="17" customFormat="1" x14ac:dyDescent="0.25">
      <c r="C141" s="92"/>
      <c r="J141" s="125"/>
      <c r="K141" s="52"/>
    </row>
    <row r="142" spans="1:11" s="17" customFormat="1" x14ac:dyDescent="0.25">
      <c r="C142" s="92"/>
      <c r="J142" s="125"/>
      <c r="K142" s="52"/>
    </row>
    <row r="143" spans="1:11" s="17" customFormat="1" ht="15.5" x14ac:dyDescent="0.35">
      <c r="B143" s="203" t="s">
        <v>141</v>
      </c>
      <c r="C143" s="203"/>
      <c r="D143" s="203"/>
      <c r="E143" s="203"/>
      <c r="F143" s="203"/>
      <c r="G143" s="203"/>
      <c r="J143" s="125"/>
      <c r="K143" s="52"/>
    </row>
    <row r="144" spans="1:11" s="17" customFormat="1" x14ac:dyDescent="0.25">
      <c r="C144" s="92"/>
      <c r="J144" s="125"/>
      <c r="K144" s="52"/>
    </row>
    <row r="145" spans="1:11" s="26" customFormat="1" ht="17.5" x14ac:dyDescent="0.35">
      <c r="A145" s="28" t="s">
        <v>186</v>
      </c>
      <c r="B145" s="42"/>
      <c r="H145" s="28" t="s">
        <v>15</v>
      </c>
      <c r="I145" s="36">
        <f>SUM(I148:I160)</f>
        <v>0</v>
      </c>
      <c r="J145" s="125"/>
      <c r="K145" s="54"/>
    </row>
    <row r="146" spans="1:11" s="26" customFormat="1" ht="13.15" customHeight="1" x14ac:dyDescent="0.25">
      <c r="J146" s="125" t="s">
        <v>84</v>
      </c>
      <c r="K146" s="54"/>
    </row>
    <row r="147" spans="1:11" s="26" customFormat="1" ht="39.75" customHeight="1" x14ac:dyDescent="0.25">
      <c r="A147" s="180" t="s">
        <v>93</v>
      </c>
      <c r="B147" s="193"/>
      <c r="C147" s="180" t="s">
        <v>32</v>
      </c>
      <c r="D147" s="204"/>
      <c r="E147" s="193"/>
      <c r="F147" s="49" t="s">
        <v>33</v>
      </c>
      <c r="G147" s="49" t="s">
        <v>55</v>
      </c>
      <c r="H147" s="96" t="s">
        <v>86</v>
      </c>
      <c r="I147" s="49" t="s">
        <v>14</v>
      </c>
      <c r="J147" s="125" t="s">
        <v>83</v>
      </c>
      <c r="K147" s="54"/>
    </row>
    <row r="148" spans="1:11" s="17" customFormat="1" ht="13.15" customHeight="1" x14ac:dyDescent="0.25">
      <c r="A148" s="187"/>
      <c r="B148" s="188"/>
      <c r="C148" s="194"/>
      <c r="D148" s="195"/>
      <c r="E148" s="196"/>
      <c r="F148" s="22"/>
      <c r="G148" s="23"/>
      <c r="H148" s="12"/>
      <c r="I148" s="34">
        <f t="shared" ref="I148:I160" si="7">IF(LEN(A148)&lt;5,0,IF(ISBLANK(C148),0,IF(ISBLANK(H148),0,ROUND(F148*G148,0))))</f>
        <v>0</v>
      </c>
      <c r="J148" s="125" t="s">
        <v>82</v>
      </c>
      <c r="K148" s="52"/>
    </row>
    <row r="149" spans="1:11" s="17" customFormat="1" ht="13.15" customHeight="1" x14ac:dyDescent="0.25">
      <c r="A149" s="187"/>
      <c r="B149" s="188"/>
      <c r="C149" s="194"/>
      <c r="D149" s="195"/>
      <c r="E149" s="196"/>
      <c r="F149" s="22"/>
      <c r="G149" s="23"/>
      <c r="H149" s="12"/>
      <c r="I149" s="34">
        <f t="shared" si="7"/>
        <v>0</v>
      </c>
      <c r="J149" s="125" t="s">
        <v>80</v>
      </c>
      <c r="K149" s="52"/>
    </row>
    <row r="150" spans="1:11" s="17" customFormat="1" ht="13.15" customHeight="1" x14ac:dyDescent="0.25">
      <c r="A150" s="187"/>
      <c r="B150" s="188"/>
      <c r="C150" s="194"/>
      <c r="D150" s="195"/>
      <c r="E150" s="196"/>
      <c r="F150" s="22"/>
      <c r="G150" s="23"/>
      <c r="H150" s="12"/>
      <c r="I150" s="34">
        <f t="shared" si="7"/>
        <v>0</v>
      </c>
      <c r="J150" s="125" t="s">
        <v>81</v>
      </c>
      <c r="K150" s="52"/>
    </row>
    <row r="151" spans="1:11" s="17" customFormat="1" ht="13.15" customHeight="1" x14ac:dyDescent="0.25">
      <c r="A151" s="187"/>
      <c r="B151" s="188"/>
      <c r="C151" s="194"/>
      <c r="D151" s="195"/>
      <c r="E151" s="196"/>
      <c r="F151" s="22"/>
      <c r="G151" s="23"/>
      <c r="H151" s="12"/>
      <c r="I151" s="34">
        <f t="shared" si="7"/>
        <v>0</v>
      </c>
      <c r="J151" s="125" t="s">
        <v>85</v>
      </c>
      <c r="K151" s="52"/>
    </row>
    <row r="152" spans="1:11" s="17" customFormat="1" ht="13.15" customHeight="1" x14ac:dyDescent="0.25">
      <c r="A152" s="187"/>
      <c r="B152" s="188"/>
      <c r="C152" s="194"/>
      <c r="D152" s="195"/>
      <c r="E152" s="196"/>
      <c r="F152" s="22"/>
      <c r="G152" s="23"/>
      <c r="H152" s="12"/>
      <c r="I152" s="34">
        <f t="shared" si="7"/>
        <v>0</v>
      </c>
      <c r="J152" s="125"/>
      <c r="K152" s="52"/>
    </row>
    <row r="153" spans="1:11" s="17" customFormat="1" ht="13.15" customHeight="1" x14ac:dyDescent="0.25">
      <c r="A153" s="187"/>
      <c r="B153" s="188"/>
      <c r="C153" s="194"/>
      <c r="D153" s="195"/>
      <c r="E153" s="196"/>
      <c r="F153" s="22"/>
      <c r="G153" s="23"/>
      <c r="H153" s="12"/>
      <c r="I153" s="34">
        <f t="shared" si="7"/>
        <v>0</v>
      </c>
      <c r="J153" s="125"/>
      <c r="K153" s="52"/>
    </row>
    <row r="154" spans="1:11" s="17" customFormat="1" x14ac:dyDescent="0.25">
      <c r="A154" s="187"/>
      <c r="B154" s="188"/>
      <c r="C154" s="194"/>
      <c r="D154" s="195"/>
      <c r="E154" s="196"/>
      <c r="F154" s="22"/>
      <c r="G154" s="23"/>
      <c r="H154" s="12"/>
      <c r="I154" s="34">
        <f>IF(LEN(A154)&lt;5,0,IF(ISBLANK(C154),0,IF(ISBLANK(H154),0,ROUND(F154*G154,0))))</f>
        <v>0</v>
      </c>
      <c r="J154" s="125"/>
      <c r="K154" s="52"/>
    </row>
    <row r="155" spans="1:11" s="17" customFormat="1" ht="12.75" customHeight="1" x14ac:dyDescent="0.25">
      <c r="A155" s="187"/>
      <c r="B155" s="188"/>
      <c r="C155" s="194"/>
      <c r="D155" s="195"/>
      <c r="E155" s="196"/>
      <c r="F155" s="22"/>
      <c r="G155" s="23"/>
      <c r="H155" s="12"/>
      <c r="I155" s="34">
        <f t="shared" si="7"/>
        <v>0</v>
      </c>
      <c r="J155" s="125"/>
      <c r="K155" s="52"/>
    </row>
    <row r="156" spans="1:11" s="17" customFormat="1" ht="12.75" customHeight="1" x14ac:dyDescent="0.25">
      <c r="A156" s="187"/>
      <c r="B156" s="188"/>
      <c r="C156" s="194"/>
      <c r="D156" s="195"/>
      <c r="E156" s="196"/>
      <c r="F156" s="22"/>
      <c r="G156" s="23"/>
      <c r="H156" s="12"/>
      <c r="I156" s="34">
        <f t="shared" si="7"/>
        <v>0</v>
      </c>
      <c r="J156" s="125"/>
      <c r="K156" s="52"/>
    </row>
    <row r="157" spans="1:11" s="17" customFormat="1" ht="13.15" customHeight="1" x14ac:dyDescent="0.25">
      <c r="A157" s="187"/>
      <c r="B157" s="188"/>
      <c r="C157" s="194"/>
      <c r="D157" s="195"/>
      <c r="E157" s="196"/>
      <c r="F157" s="22"/>
      <c r="G157" s="23"/>
      <c r="H157" s="12"/>
      <c r="I157" s="34">
        <f t="shared" si="7"/>
        <v>0</v>
      </c>
      <c r="J157" s="125"/>
      <c r="K157" s="52"/>
    </row>
    <row r="158" spans="1:11" s="17" customFormat="1" ht="13.15" customHeight="1" x14ac:dyDescent="0.25">
      <c r="A158" s="187"/>
      <c r="B158" s="188"/>
      <c r="C158" s="194"/>
      <c r="D158" s="195"/>
      <c r="E158" s="196"/>
      <c r="F158" s="22"/>
      <c r="G158" s="23"/>
      <c r="H158" s="12"/>
      <c r="I158" s="34">
        <f t="shared" si="7"/>
        <v>0</v>
      </c>
      <c r="J158" s="125"/>
      <c r="K158" s="52"/>
    </row>
    <row r="159" spans="1:11" s="17" customFormat="1" ht="13.15" customHeight="1" x14ac:dyDescent="0.25">
      <c r="A159" s="187"/>
      <c r="B159" s="188"/>
      <c r="C159" s="194"/>
      <c r="D159" s="195"/>
      <c r="E159" s="196"/>
      <c r="F159" s="22"/>
      <c r="G159" s="23"/>
      <c r="H159" s="12"/>
      <c r="I159" s="34">
        <f t="shared" si="7"/>
        <v>0</v>
      </c>
      <c r="J159" s="125"/>
      <c r="K159" s="52"/>
    </row>
    <row r="160" spans="1:11" s="17" customFormat="1" ht="13.15" customHeight="1" x14ac:dyDescent="0.25">
      <c r="A160" s="187"/>
      <c r="B160" s="188"/>
      <c r="C160" s="194"/>
      <c r="D160" s="195"/>
      <c r="E160" s="196"/>
      <c r="F160" s="22"/>
      <c r="G160" s="23"/>
      <c r="H160" s="12"/>
      <c r="I160" s="34">
        <f t="shared" si="7"/>
        <v>0</v>
      </c>
      <c r="J160" s="125"/>
      <c r="K160" s="52"/>
    </row>
    <row r="161" spans="1:11" s="17" customFormat="1" ht="13.15" customHeight="1" x14ac:dyDescent="0.25">
      <c r="C161" s="92"/>
      <c r="J161" s="125"/>
      <c r="K161" s="52"/>
    </row>
    <row r="162" spans="1:11" s="17" customFormat="1" ht="13.15" customHeight="1" x14ac:dyDescent="0.25">
      <c r="C162" s="92"/>
      <c r="J162" s="125"/>
      <c r="K162" s="52"/>
    </row>
    <row r="163" spans="1:11" s="17" customFormat="1" x14ac:dyDescent="0.25">
      <c r="C163" s="92"/>
      <c r="J163" s="125"/>
      <c r="K163" s="52"/>
    </row>
    <row r="164" spans="1:11" s="30" customFormat="1" ht="17.5" x14ac:dyDescent="0.35">
      <c r="A164" s="28" t="s">
        <v>113</v>
      </c>
      <c r="B164" s="28"/>
      <c r="C164" s="29"/>
      <c r="D164" s="28"/>
      <c r="H164" s="28" t="s">
        <v>15</v>
      </c>
      <c r="I164" s="36">
        <f>SUM(I167:I178)</f>
        <v>0</v>
      </c>
      <c r="J164" s="125" t="s">
        <v>21</v>
      </c>
      <c r="K164" s="54"/>
    </row>
    <row r="165" spans="1:11" s="26" customFormat="1" x14ac:dyDescent="0.25">
      <c r="C165" s="27"/>
      <c r="J165" s="125" t="s">
        <v>102</v>
      </c>
      <c r="K165" s="54"/>
    </row>
    <row r="166" spans="1:11" s="26" customFormat="1" ht="44.25" customHeight="1" x14ac:dyDescent="0.25">
      <c r="A166" s="96" t="s">
        <v>75</v>
      </c>
      <c r="B166" s="49" t="s">
        <v>54</v>
      </c>
      <c r="C166" s="49" t="s">
        <v>23</v>
      </c>
      <c r="D166" s="96" t="s">
        <v>16</v>
      </c>
      <c r="E166" s="49" t="s">
        <v>74</v>
      </c>
      <c r="F166" s="49" t="s">
        <v>76</v>
      </c>
      <c r="G166" s="41" t="s">
        <v>77</v>
      </c>
      <c r="H166" s="49"/>
      <c r="I166" s="49" t="s">
        <v>14</v>
      </c>
      <c r="J166" s="125" t="s">
        <v>103</v>
      </c>
      <c r="K166" s="54"/>
    </row>
    <row r="167" spans="1:11" s="17" customFormat="1" x14ac:dyDescent="0.25">
      <c r="A167" s="93"/>
      <c r="B167" s="93"/>
      <c r="C167" s="16"/>
      <c r="D167" s="8"/>
      <c r="E167" s="15"/>
      <c r="F167" s="16"/>
      <c r="G167" s="47"/>
      <c r="H167" s="43"/>
      <c r="I167" s="34">
        <f>IF(ISBLANK(A167),0,IF(ISBLANK(D167),0,IF(ISBLANK(F167),0,IF(ISBLANK(G167),0,ROUND(IF(D167="salaried",C167*E167,C167*E167*F167*G167),0)))))</f>
        <v>0</v>
      </c>
      <c r="J167" s="125" t="s">
        <v>22</v>
      </c>
      <c r="K167" s="52"/>
    </row>
    <row r="168" spans="1:11" s="17" customFormat="1" x14ac:dyDescent="0.25">
      <c r="A168" s="93"/>
      <c r="B168" s="93"/>
      <c r="C168" s="16"/>
      <c r="D168" s="8"/>
      <c r="E168" s="15"/>
      <c r="F168" s="16"/>
      <c r="G168" s="47"/>
      <c r="H168" s="43"/>
      <c r="I168" s="34">
        <f t="shared" ref="I168:I178" si="8">IF(ISBLANK(A168),0,IF(ISBLANK(D168),0,IF(ISBLANK(F168),0,IF(ISBLANK(G168),0,ROUND(IF(D168="salaried",C168*E168,C168*E168*F168*G168),0)))))</f>
        <v>0</v>
      </c>
      <c r="J168" s="125" t="s">
        <v>19</v>
      </c>
      <c r="K168" s="52"/>
    </row>
    <row r="169" spans="1:11" s="17" customFormat="1" x14ac:dyDescent="0.25">
      <c r="A169" s="93"/>
      <c r="B169" s="93"/>
      <c r="C169" s="16"/>
      <c r="D169" s="8"/>
      <c r="E169" s="15"/>
      <c r="F169" s="16"/>
      <c r="G169" s="47"/>
      <c r="H169" s="43"/>
      <c r="I169" s="34">
        <f t="shared" si="8"/>
        <v>0</v>
      </c>
      <c r="J169" s="125" t="s">
        <v>20</v>
      </c>
      <c r="K169" s="52"/>
    </row>
    <row r="170" spans="1:11" s="17" customFormat="1" x14ac:dyDescent="0.25">
      <c r="A170" s="93"/>
      <c r="B170" s="93"/>
      <c r="C170" s="16"/>
      <c r="D170" s="8"/>
      <c r="E170" s="15"/>
      <c r="F170" s="16"/>
      <c r="G170" s="47"/>
      <c r="H170" s="43"/>
      <c r="I170" s="34">
        <f t="shared" si="8"/>
        <v>0</v>
      </c>
      <c r="J170" s="125" t="s">
        <v>99</v>
      </c>
      <c r="K170" s="52"/>
    </row>
    <row r="171" spans="1:11" s="17" customFormat="1" x14ac:dyDescent="0.25">
      <c r="A171" s="93"/>
      <c r="B171" s="93"/>
      <c r="C171" s="16"/>
      <c r="D171" s="8"/>
      <c r="E171" s="15"/>
      <c r="F171" s="16"/>
      <c r="G171" s="47"/>
      <c r="H171" s="43"/>
      <c r="I171" s="34">
        <f t="shared" si="8"/>
        <v>0</v>
      </c>
      <c r="J171" s="125" t="s">
        <v>89</v>
      </c>
      <c r="K171" s="52"/>
    </row>
    <row r="172" spans="1:11" s="17" customFormat="1" x14ac:dyDescent="0.25">
      <c r="A172" s="93"/>
      <c r="B172" s="93"/>
      <c r="C172" s="16"/>
      <c r="D172" s="8"/>
      <c r="E172" s="15"/>
      <c r="F172" s="16"/>
      <c r="G172" s="47"/>
      <c r="H172" s="43"/>
      <c r="I172" s="34">
        <f t="shared" si="8"/>
        <v>0</v>
      </c>
      <c r="J172" s="125"/>
      <c r="K172" s="52"/>
    </row>
    <row r="173" spans="1:11" s="17" customFormat="1" x14ac:dyDescent="0.25">
      <c r="A173" s="93"/>
      <c r="B173" s="93"/>
      <c r="C173" s="16"/>
      <c r="D173" s="8"/>
      <c r="E173" s="15"/>
      <c r="F173" s="16"/>
      <c r="G173" s="47"/>
      <c r="H173" s="43"/>
      <c r="I173" s="34">
        <f t="shared" si="8"/>
        <v>0</v>
      </c>
      <c r="J173" s="125"/>
      <c r="K173" s="52"/>
    </row>
    <row r="174" spans="1:11" s="17" customFormat="1" x14ac:dyDescent="0.25">
      <c r="A174" s="93"/>
      <c r="B174" s="93"/>
      <c r="C174" s="16"/>
      <c r="D174" s="8"/>
      <c r="E174" s="15"/>
      <c r="F174" s="16"/>
      <c r="G174" s="47"/>
      <c r="H174" s="43"/>
      <c r="I174" s="34">
        <f t="shared" si="8"/>
        <v>0</v>
      </c>
      <c r="J174" s="125"/>
      <c r="K174" s="52"/>
    </row>
    <row r="175" spans="1:11" s="17" customFormat="1" x14ac:dyDescent="0.25">
      <c r="A175" s="93"/>
      <c r="B175" s="93"/>
      <c r="C175" s="16"/>
      <c r="D175" s="8"/>
      <c r="E175" s="15"/>
      <c r="F175" s="16"/>
      <c r="G175" s="47"/>
      <c r="H175" s="43"/>
      <c r="I175" s="34">
        <f t="shared" si="8"/>
        <v>0</v>
      </c>
      <c r="J175" s="125"/>
      <c r="K175" s="52"/>
    </row>
    <row r="176" spans="1:11" s="17" customFormat="1" x14ac:dyDescent="0.25">
      <c r="A176" s="93"/>
      <c r="B176" s="93"/>
      <c r="C176" s="16"/>
      <c r="D176" s="8"/>
      <c r="E176" s="15"/>
      <c r="F176" s="16"/>
      <c r="G176" s="47"/>
      <c r="H176" s="43"/>
      <c r="I176" s="34">
        <f t="shared" si="8"/>
        <v>0</v>
      </c>
      <c r="J176" s="125"/>
      <c r="K176" s="52"/>
    </row>
    <row r="177" spans="1:11" s="17" customFormat="1" x14ac:dyDescent="0.25">
      <c r="A177" s="93"/>
      <c r="B177" s="93"/>
      <c r="C177" s="16"/>
      <c r="D177" s="8"/>
      <c r="E177" s="15"/>
      <c r="F177" s="16"/>
      <c r="G177" s="47"/>
      <c r="H177" s="43"/>
      <c r="I177" s="34">
        <f t="shared" si="8"/>
        <v>0</v>
      </c>
      <c r="J177" s="125"/>
      <c r="K177" s="52"/>
    </row>
    <row r="178" spans="1:11" s="17" customFormat="1" x14ac:dyDescent="0.25">
      <c r="A178" s="93"/>
      <c r="B178" s="93"/>
      <c r="C178" s="16"/>
      <c r="D178" s="8"/>
      <c r="E178" s="15"/>
      <c r="F178" s="16"/>
      <c r="G178" s="47"/>
      <c r="H178" s="43"/>
      <c r="I178" s="34">
        <f t="shared" si="8"/>
        <v>0</v>
      </c>
      <c r="J178" s="125"/>
      <c r="K178" s="52"/>
    </row>
    <row r="179" spans="1:11" s="17" customFormat="1" x14ac:dyDescent="0.25">
      <c r="C179" s="92"/>
      <c r="J179" s="125"/>
      <c r="K179" s="52"/>
    </row>
    <row r="180" spans="1:11" s="26" customFormat="1" ht="16.899999999999999" customHeight="1" x14ac:dyDescent="0.35">
      <c r="C180" s="203" t="s">
        <v>141</v>
      </c>
      <c r="D180" s="203"/>
      <c r="E180" s="203"/>
      <c r="F180" s="203"/>
      <c r="G180" s="203"/>
      <c r="H180" s="203"/>
      <c r="J180" s="125" t="s">
        <v>84</v>
      </c>
      <c r="K180" s="54"/>
    </row>
    <row r="181" spans="1:11" s="26" customFormat="1" ht="20.5" customHeight="1" x14ac:dyDescent="0.35">
      <c r="A181" s="28" t="s">
        <v>114</v>
      </c>
      <c r="B181" s="42"/>
      <c r="E181" s="32"/>
      <c r="H181" s="28" t="s">
        <v>15</v>
      </c>
      <c r="I181" s="36">
        <f>SUM(I184:I193)</f>
        <v>0</v>
      </c>
      <c r="J181" s="125" t="s">
        <v>83</v>
      </c>
      <c r="K181" s="54"/>
    </row>
    <row r="182" spans="1:11" s="26" customFormat="1" ht="13.15" customHeight="1" x14ac:dyDescent="0.3">
      <c r="E182" s="32"/>
      <c r="J182" s="125" t="s">
        <v>82</v>
      </c>
      <c r="K182" s="54"/>
    </row>
    <row r="183" spans="1:11" s="26" customFormat="1" ht="39.75" customHeight="1" x14ac:dyDescent="0.25">
      <c r="A183" s="180" t="s">
        <v>87</v>
      </c>
      <c r="B183" s="181"/>
      <c r="C183" s="180" t="s">
        <v>69</v>
      </c>
      <c r="D183" s="204"/>
      <c r="E183" s="193"/>
      <c r="F183" s="49" t="s">
        <v>33</v>
      </c>
      <c r="G183" s="49" t="s">
        <v>55</v>
      </c>
      <c r="H183" s="96" t="s">
        <v>86</v>
      </c>
      <c r="I183" s="49" t="s">
        <v>14</v>
      </c>
      <c r="J183" s="125" t="s">
        <v>80</v>
      </c>
      <c r="K183" s="54"/>
    </row>
    <row r="184" spans="1:11" s="17" customFormat="1" ht="13.15" customHeight="1" x14ac:dyDescent="0.25">
      <c r="A184" s="187"/>
      <c r="B184" s="188"/>
      <c r="C184" s="194"/>
      <c r="D184" s="195"/>
      <c r="E184" s="196"/>
      <c r="F184" s="22"/>
      <c r="G184" s="23"/>
      <c r="H184" s="12"/>
      <c r="I184" s="34">
        <f t="shared" ref="I184:I193" si="9">IF(LEN(A184)&lt;5,0,IF(ISBLANK(C184),0,IF(ISBLANK(H184),0,ROUND(F184*G184,0))))</f>
        <v>0</v>
      </c>
      <c r="J184" s="125" t="s">
        <v>88</v>
      </c>
      <c r="K184" s="52"/>
    </row>
    <row r="185" spans="1:11" s="17" customFormat="1" x14ac:dyDescent="0.25">
      <c r="A185" s="187"/>
      <c r="B185" s="188"/>
      <c r="C185" s="194"/>
      <c r="D185" s="195"/>
      <c r="E185" s="196"/>
      <c r="F185" s="22"/>
      <c r="G185" s="9"/>
      <c r="H185" s="12"/>
      <c r="I185" s="34">
        <f t="shared" si="9"/>
        <v>0</v>
      </c>
      <c r="J185" s="125" t="s">
        <v>81</v>
      </c>
      <c r="K185" s="52"/>
    </row>
    <row r="186" spans="1:11" s="17" customFormat="1" x14ac:dyDescent="0.25">
      <c r="A186" s="187"/>
      <c r="B186" s="188"/>
      <c r="C186" s="194"/>
      <c r="D186" s="195"/>
      <c r="E186" s="196"/>
      <c r="F186" s="22"/>
      <c r="G186" s="9"/>
      <c r="H186" s="12"/>
      <c r="I186" s="34">
        <f t="shared" si="9"/>
        <v>0</v>
      </c>
      <c r="J186" s="125" t="s">
        <v>85</v>
      </c>
      <c r="K186" s="52"/>
    </row>
    <row r="187" spans="1:11" s="17" customFormat="1" x14ac:dyDescent="0.25">
      <c r="A187" s="187"/>
      <c r="B187" s="188"/>
      <c r="C187" s="194"/>
      <c r="D187" s="195"/>
      <c r="E187" s="196"/>
      <c r="F187" s="22"/>
      <c r="G187" s="9"/>
      <c r="H187" s="12"/>
      <c r="I187" s="34">
        <f t="shared" si="9"/>
        <v>0</v>
      </c>
      <c r="J187" s="125"/>
      <c r="K187" s="52"/>
    </row>
    <row r="188" spans="1:11" s="17" customFormat="1" x14ac:dyDescent="0.25">
      <c r="A188" s="187"/>
      <c r="B188" s="188"/>
      <c r="C188" s="194"/>
      <c r="D188" s="195"/>
      <c r="E188" s="196"/>
      <c r="F188" s="22"/>
      <c r="G188" s="9"/>
      <c r="H188" s="12"/>
      <c r="I188" s="34">
        <f t="shared" si="9"/>
        <v>0</v>
      </c>
      <c r="J188" s="125"/>
      <c r="K188" s="52"/>
    </row>
    <row r="189" spans="1:11" s="17" customFormat="1" ht="16.899999999999999" customHeight="1" x14ac:dyDescent="0.25">
      <c r="A189" s="187"/>
      <c r="B189" s="188"/>
      <c r="C189" s="194"/>
      <c r="D189" s="195"/>
      <c r="E189" s="196"/>
      <c r="F189" s="22"/>
      <c r="G189" s="9"/>
      <c r="H189" s="12"/>
      <c r="I189" s="34">
        <f t="shared" si="9"/>
        <v>0</v>
      </c>
      <c r="J189" s="125"/>
      <c r="K189" s="52"/>
    </row>
    <row r="190" spans="1:11" s="17" customFormat="1" x14ac:dyDescent="0.25">
      <c r="A190" s="187"/>
      <c r="B190" s="188"/>
      <c r="C190" s="194"/>
      <c r="D190" s="195"/>
      <c r="E190" s="196"/>
      <c r="F190" s="22"/>
      <c r="G190" s="9"/>
      <c r="H190" s="12"/>
      <c r="I190" s="34">
        <f t="shared" si="9"/>
        <v>0</v>
      </c>
      <c r="J190" s="125"/>
      <c r="K190" s="52"/>
    </row>
    <row r="191" spans="1:11" s="17" customFormat="1" x14ac:dyDescent="0.25">
      <c r="A191" s="187"/>
      <c r="B191" s="188"/>
      <c r="C191" s="194"/>
      <c r="D191" s="195"/>
      <c r="E191" s="196"/>
      <c r="F191" s="22"/>
      <c r="G191" s="9"/>
      <c r="H191" s="12"/>
      <c r="I191" s="34">
        <f t="shared" si="9"/>
        <v>0</v>
      </c>
      <c r="J191" s="125"/>
      <c r="K191" s="52"/>
    </row>
    <row r="192" spans="1:11" s="17" customFormat="1" x14ac:dyDescent="0.25">
      <c r="A192" s="187"/>
      <c r="B192" s="188"/>
      <c r="C192" s="194"/>
      <c r="D192" s="195"/>
      <c r="E192" s="196"/>
      <c r="F192" s="22"/>
      <c r="G192" s="9"/>
      <c r="H192" s="12"/>
      <c r="I192" s="34">
        <f t="shared" si="9"/>
        <v>0</v>
      </c>
      <c r="J192" s="125"/>
      <c r="K192" s="52"/>
    </row>
    <row r="193" spans="1:11" s="17" customFormat="1" x14ac:dyDescent="0.25">
      <c r="A193" s="187"/>
      <c r="B193" s="188"/>
      <c r="C193" s="194"/>
      <c r="D193" s="195"/>
      <c r="E193" s="196"/>
      <c r="F193" s="22"/>
      <c r="G193" s="9"/>
      <c r="H193" s="12"/>
      <c r="I193" s="34">
        <f t="shared" si="9"/>
        <v>0</v>
      </c>
      <c r="J193" s="125"/>
      <c r="K193" s="52"/>
    </row>
    <row r="194" spans="1:11" s="17" customFormat="1" x14ac:dyDescent="0.25">
      <c r="C194" s="92"/>
      <c r="J194" s="125"/>
      <c r="K194" s="52"/>
    </row>
    <row r="195" spans="1:11" s="17" customFormat="1" x14ac:dyDescent="0.25">
      <c r="A195" s="26"/>
      <c r="B195" s="26"/>
      <c r="C195" s="27"/>
      <c r="D195" s="26"/>
      <c r="E195" s="26"/>
      <c r="F195" s="26"/>
      <c r="G195" s="26"/>
      <c r="H195" s="26"/>
      <c r="I195" s="26"/>
      <c r="J195" s="125" t="s">
        <v>84</v>
      </c>
      <c r="K195" s="52"/>
    </row>
    <row r="196" spans="1:11" s="26" customFormat="1" ht="19.899999999999999" customHeight="1" x14ac:dyDescent="0.35">
      <c r="A196" s="28" t="s">
        <v>115</v>
      </c>
      <c r="B196" s="42"/>
      <c r="E196" s="32" t="s">
        <v>89</v>
      </c>
      <c r="H196" s="28" t="s">
        <v>15</v>
      </c>
      <c r="I196" s="36">
        <f>SUM(I199:I212)</f>
        <v>0</v>
      </c>
      <c r="J196" s="125" t="s">
        <v>83</v>
      </c>
      <c r="K196" s="54"/>
    </row>
    <row r="197" spans="1:11" s="26" customFormat="1" ht="13.15" customHeight="1" x14ac:dyDescent="0.3">
      <c r="E197" s="32" t="s">
        <v>89</v>
      </c>
      <c r="J197" s="125" t="s">
        <v>82</v>
      </c>
      <c r="K197" s="54"/>
    </row>
    <row r="198" spans="1:11" s="26" customFormat="1" ht="39" x14ac:dyDescent="0.25">
      <c r="A198" s="180" t="s">
        <v>87</v>
      </c>
      <c r="B198" s="193" t="s">
        <v>32</v>
      </c>
      <c r="C198" s="180" t="s">
        <v>69</v>
      </c>
      <c r="D198" s="204"/>
      <c r="E198" s="193"/>
      <c r="F198" s="49" t="s">
        <v>33</v>
      </c>
      <c r="G198" s="49" t="s">
        <v>55</v>
      </c>
      <c r="H198" s="96" t="s">
        <v>86</v>
      </c>
      <c r="I198" s="49" t="s">
        <v>14</v>
      </c>
      <c r="J198" s="125" t="s">
        <v>80</v>
      </c>
      <c r="K198" s="54"/>
    </row>
    <row r="199" spans="1:11" s="17" customFormat="1" ht="13.15" customHeight="1" x14ac:dyDescent="0.25">
      <c r="A199" s="187"/>
      <c r="B199" s="188"/>
      <c r="C199" s="194"/>
      <c r="D199" s="195"/>
      <c r="E199" s="196"/>
      <c r="F199" s="22"/>
      <c r="G199" s="23"/>
      <c r="H199" s="12"/>
      <c r="I199" s="34">
        <f t="shared" ref="I199:I212" si="10">IF(LEN(A199)&lt;5,0,IF(ISBLANK(C199),0,IF(ISBLANK(H199),0,ROUND(F199*G199,0))))</f>
        <v>0</v>
      </c>
      <c r="J199" s="125" t="s">
        <v>88</v>
      </c>
      <c r="K199" s="52"/>
    </row>
    <row r="200" spans="1:11" s="17" customFormat="1" x14ac:dyDescent="0.25">
      <c r="A200" s="187"/>
      <c r="B200" s="188"/>
      <c r="C200" s="194"/>
      <c r="D200" s="195"/>
      <c r="E200" s="196"/>
      <c r="F200" s="22"/>
      <c r="G200" s="23"/>
      <c r="H200" s="12"/>
      <c r="I200" s="34">
        <f t="shared" si="10"/>
        <v>0</v>
      </c>
      <c r="J200" s="125" t="s">
        <v>81</v>
      </c>
      <c r="K200" s="52"/>
    </row>
    <row r="201" spans="1:11" s="17" customFormat="1" x14ac:dyDescent="0.25">
      <c r="A201" s="187"/>
      <c r="B201" s="188"/>
      <c r="C201" s="194"/>
      <c r="D201" s="195"/>
      <c r="E201" s="196"/>
      <c r="F201" s="22"/>
      <c r="G201" s="23"/>
      <c r="H201" s="12"/>
      <c r="I201" s="34">
        <f t="shared" si="10"/>
        <v>0</v>
      </c>
      <c r="J201" s="125" t="s">
        <v>85</v>
      </c>
      <c r="K201" s="52"/>
    </row>
    <row r="202" spans="1:11" s="17" customFormat="1" x14ac:dyDescent="0.25">
      <c r="A202" s="187"/>
      <c r="B202" s="188"/>
      <c r="C202" s="194"/>
      <c r="D202" s="195"/>
      <c r="E202" s="196"/>
      <c r="F202" s="22"/>
      <c r="G202" s="23"/>
      <c r="H202" s="12"/>
      <c r="I202" s="34">
        <f t="shared" si="10"/>
        <v>0</v>
      </c>
      <c r="J202" s="125"/>
      <c r="K202" s="52"/>
    </row>
    <row r="203" spans="1:11" s="17" customFormat="1" x14ac:dyDescent="0.25">
      <c r="A203" s="187"/>
      <c r="B203" s="188"/>
      <c r="C203" s="194"/>
      <c r="D203" s="195"/>
      <c r="E203" s="196"/>
      <c r="F203" s="22"/>
      <c r="G203" s="23"/>
      <c r="H203" s="12"/>
      <c r="I203" s="34">
        <f t="shared" si="10"/>
        <v>0</v>
      </c>
      <c r="J203" s="125"/>
      <c r="K203" s="52"/>
    </row>
    <row r="204" spans="1:11" s="17" customFormat="1" ht="16.899999999999999" customHeight="1" x14ac:dyDescent="0.25">
      <c r="A204" s="187"/>
      <c r="B204" s="188"/>
      <c r="C204" s="194"/>
      <c r="D204" s="195"/>
      <c r="E204" s="196"/>
      <c r="F204" s="22"/>
      <c r="G204" s="23"/>
      <c r="H204" s="12"/>
      <c r="I204" s="34">
        <f t="shared" si="10"/>
        <v>0</v>
      </c>
      <c r="J204" s="125"/>
      <c r="K204" s="52"/>
    </row>
    <row r="205" spans="1:11" s="17" customFormat="1" x14ac:dyDescent="0.25">
      <c r="A205" s="187"/>
      <c r="B205" s="188"/>
      <c r="C205" s="194"/>
      <c r="D205" s="195"/>
      <c r="E205" s="196"/>
      <c r="F205" s="22"/>
      <c r="G205" s="23"/>
      <c r="H205" s="12"/>
      <c r="I205" s="34">
        <f t="shared" si="10"/>
        <v>0</v>
      </c>
      <c r="J205" s="125"/>
      <c r="K205" s="52"/>
    </row>
    <row r="206" spans="1:11" s="17" customFormat="1" x14ac:dyDescent="0.25">
      <c r="A206" s="187"/>
      <c r="B206" s="188"/>
      <c r="C206" s="194"/>
      <c r="D206" s="195"/>
      <c r="E206" s="196"/>
      <c r="F206" s="22"/>
      <c r="G206" s="23"/>
      <c r="H206" s="12"/>
      <c r="I206" s="34">
        <f t="shared" si="10"/>
        <v>0</v>
      </c>
      <c r="J206" s="125"/>
      <c r="K206" s="52"/>
    </row>
    <row r="207" spans="1:11" s="17" customFormat="1" x14ac:dyDescent="0.25">
      <c r="A207" s="187"/>
      <c r="B207" s="188"/>
      <c r="C207" s="194"/>
      <c r="D207" s="195"/>
      <c r="E207" s="196"/>
      <c r="F207" s="22"/>
      <c r="G207" s="23"/>
      <c r="H207" s="12"/>
      <c r="I207" s="34">
        <f t="shared" si="10"/>
        <v>0</v>
      </c>
      <c r="J207" s="125"/>
      <c r="K207" s="52"/>
    </row>
    <row r="208" spans="1:11" s="17" customFormat="1" x14ac:dyDescent="0.25">
      <c r="A208" s="187"/>
      <c r="B208" s="188"/>
      <c r="C208" s="194"/>
      <c r="D208" s="195"/>
      <c r="E208" s="196"/>
      <c r="F208" s="22"/>
      <c r="G208" s="23"/>
      <c r="H208" s="12"/>
      <c r="I208" s="34">
        <f t="shared" si="10"/>
        <v>0</v>
      </c>
      <c r="J208" s="125"/>
      <c r="K208" s="52"/>
    </row>
    <row r="209" spans="1:11" s="17" customFormat="1" x14ac:dyDescent="0.25">
      <c r="A209" s="187"/>
      <c r="B209" s="188"/>
      <c r="C209" s="194"/>
      <c r="D209" s="195"/>
      <c r="E209" s="196"/>
      <c r="F209" s="22"/>
      <c r="G209" s="23"/>
      <c r="H209" s="12"/>
      <c r="I209" s="34">
        <f t="shared" si="10"/>
        <v>0</v>
      </c>
      <c r="J209" s="125"/>
      <c r="K209" s="52"/>
    </row>
    <row r="210" spans="1:11" s="17" customFormat="1" x14ac:dyDescent="0.25">
      <c r="A210" s="187"/>
      <c r="B210" s="188"/>
      <c r="C210" s="194"/>
      <c r="D210" s="195"/>
      <c r="E210" s="196"/>
      <c r="F210" s="22"/>
      <c r="G210" s="23"/>
      <c r="H210" s="12"/>
      <c r="I210" s="34">
        <f t="shared" si="10"/>
        <v>0</v>
      </c>
      <c r="J210" s="125"/>
      <c r="K210" s="52"/>
    </row>
    <row r="211" spans="1:11" s="17" customFormat="1" x14ac:dyDescent="0.25">
      <c r="A211" s="187"/>
      <c r="B211" s="188"/>
      <c r="C211" s="194"/>
      <c r="D211" s="195"/>
      <c r="E211" s="196"/>
      <c r="F211" s="22"/>
      <c r="G211" s="23"/>
      <c r="H211" s="12"/>
      <c r="I211" s="34">
        <f t="shared" si="10"/>
        <v>0</v>
      </c>
      <c r="J211" s="125"/>
      <c r="K211" s="52"/>
    </row>
    <row r="212" spans="1:11" s="17" customFormat="1" x14ac:dyDescent="0.25">
      <c r="A212" s="187"/>
      <c r="B212" s="188"/>
      <c r="C212" s="194"/>
      <c r="D212" s="195"/>
      <c r="E212" s="196"/>
      <c r="F212" s="22"/>
      <c r="G212" s="23"/>
      <c r="H212" s="12"/>
      <c r="I212" s="34">
        <f t="shared" si="10"/>
        <v>0</v>
      </c>
      <c r="J212" s="125"/>
      <c r="K212" s="52"/>
    </row>
    <row r="213" spans="1:11" s="17" customFormat="1" x14ac:dyDescent="0.25">
      <c r="C213" s="92"/>
      <c r="J213" s="125"/>
      <c r="K213" s="52"/>
    </row>
    <row r="214" spans="1:11" s="17" customFormat="1" ht="13.15" customHeight="1" x14ac:dyDescent="0.35">
      <c r="A214" s="26"/>
      <c r="B214" s="26"/>
      <c r="C214" s="27"/>
      <c r="D214" s="203" t="s">
        <v>141</v>
      </c>
      <c r="E214" s="203"/>
      <c r="F214" s="203"/>
      <c r="G214" s="203"/>
      <c r="H214" s="203"/>
      <c r="I214" s="203"/>
      <c r="J214" s="125"/>
      <c r="K214" s="52"/>
    </row>
    <row r="215" spans="1:11" s="17" customFormat="1" x14ac:dyDescent="0.25">
      <c r="C215" s="92"/>
      <c r="J215" s="125"/>
      <c r="K215" s="52"/>
    </row>
    <row r="216" spans="1:11" s="26" customFormat="1" ht="13.15" hidden="1" customHeight="1" x14ac:dyDescent="0.25">
      <c r="C216" s="27"/>
      <c r="J216" s="125" t="s">
        <v>84</v>
      </c>
      <c r="K216" s="54"/>
    </row>
    <row r="217" spans="1:11" s="26" customFormat="1" ht="17.5" x14ac:dyDescent="0.35">
      <c r="A217" s="28" t="s">
        <v>52</v>
      </c>
      <c r="B217" s="42"/>
      <c r="E217" s="32"/>
      <c r="H217" s="28" t="s">
        <v>15</v>
      </c>
      <c r="I217" s="36">
        <f>SUM(I220:I232)</f>
        <v>0</v>
      </c>
      <c r="J217" s="125" t="s">
        <v>83</v>
      </c>
      <c r="K217" s="54"/>
    </row>
    <row r="218" spans="1:11" s="26" customFormat="1" ht="13.15" customHeight="1" x14ac:dyDescent="0.3">
      <c r="E218" s="32"/>
      <c r="J218" s="125" t="s">
        <v>82</v>
      </c>
      <c r="K218" s="54"/>
    </row>
    <row r="219" spans="1:11" s="26" customFormat="1" ht="39.75" customHeight="1" x14ac:dyDescent="0.25">
      <c r="A219" s="180" t="s">
        <v>144</v>
      </c>
      <c r="B219" s="193"/>
      <c r="C219" s="180" t="s">
        <v>69</v>
      </c>
      <c r="D219" s="204"/>
      <c r="E219" s="193"/>
      <c r="F219" s="49" t="s">
        <v>33</v>
      </c>
      <c r="G219" s="49" t="s">
        <v>55</v>
      </c>
      <c r="H219" s="96" t="s">
        <v>86</v>
      </c>
      <c r="I219" s="49" t="s">
        <v>14</v>
      </c>
      <c r="J219" s="125" t="s">
        <v>80</v>
      </c>
      <c r="K219" s="54"/>
    </row>
    <row r="220" spans="1:11" s="17" customFormat="1" ht="12.75" customHeight="1" x14ac:dyDescent="0.25">
      <c r="A220" s="189"/>
      <c r="B220" s="190"/>
      <c r="C220" s="194"/>
      <c r="D220" s="195"/>
      <c r="E220" s="196"/>
      <c r="F220" s="100"/>
      <c r="G220" s="72"/>
      <c r="H220" s="101"/>
      <c r="I220" s="76">
        <f t="shared" ref="I220:I232" si="11">IF(LEN(A220)&lt;5,0,IF(ISBLANK(C220),0,IF(ISBLANK(H220),0,ROUND(F220*G220,0))))</f>
        <v>0</v>
      </c>
      <c r="J220" s="125" t="s">
        <v>88</v>
      </c>
      <c r="K220" s="52"/>
    </row>
    <row r="221" spans="1:11" s="17" customFormat="1" ht="12.75" customHeight="1" x14ac:dyDescent="0.25">
      <c r="A221" s="189"/>
      <c r="B221" s="190"/>
      <c r="C221" s="194"/>
      <c r="D221" s="195"/>
      <c r="E221" s="196"/>
      <c r="F221" s="100"/>
      <c r="G221" s="72"/>
      <c r="H221" s="101"/>
      <c r="I221" s="76">
        <f t="shared" si="11"/>
        <v>0</v>
      </c>
      <c r="J221" s="125" t="s">
        <v>81</v>
      </c>
      <c r="K221" s="52"/>
    </row>
    <row r="222" spans="1:11" s="17" customFormat="1" ht="12.75" customHeight="1" x14ac:dyDescent="0.25">
      <c r="A222" s="189"/>
      <c r="B222" s="190"/>
      <c r="C222" s="194"/>
      <c r="D222" s="195"/>
      <c r="E222" s="196"/>
      <c r="F222" s="100"/>
      <c r="G222" s="72"/>
      <c r="H222" s="101"/>
      <c r="I222" s="76">
        <f t="shared" si="11"/>
        <v>0</v>
      </c>
      <c r="J222" s="125" t="s">
        <v>85</v>
      </c>
      <c r="K222" s="52"/>
    </row>
    <row r="223" spans="1:11" s="17" customFormat="1" ht="12.75" customHeight="1" x14ac:dyDescent="0.25">
      <c r="A223" s="189"/>
      <c r="B223" s="190"/>
      <c r="C223" s="194"/>
      <c r="D223" s="195"/>
      <c r="E223" s="196"/>
      <c r="F223" s="100"/>
      <c r="G223" s="72"/>
      <c r="H223" s="101"/>
      <c r="I223" s="76">
        <f t="shared" si="11"/>
        <v>0</v>
      </c>
      <c r="J223" s="125"/>
      <c r="K223" s="52"/>
    </row>
    <row r="224" spans="1:11" s="17" customFormat="1" ht="12.75" customHeight="1" x14ac:dyDescent="0.25">
      <c r="A224" s="189"/>
      <c r="B224" s="190"/>
      <c r="C224" s="194"/>
      <c r="D224" s="195"/>
      <c r="E224" s="196"/>
      <c r="F224" s="100"/>
      <c r="G224" s="72"/>
      <c r="H224" s="101"/>
      <c r="I224" s="76">
        <f t="shared" si="11"/>
        <v>0</v>
      </c>
      <c r="J224" s="125"/>
      <c r="K224" s="52"/>
    </row>
    <row r="225" spans="1:11" s="17" customFormat="1" ht="12.75" customHeight="1" x14ac:dyDescent="0.25">
      <c r="A225" s="189"/>
      <c r="B225" s="190"/>
      <c r="C225" s="194"/>
      <c r="D225" s="195"/>
      <c r="E225" s="196"/>
      <c r="F225" s="100"/>
      <c r="G225" s="72"/>
      <c r="H225" s="101"/>
      <c r="I225" s="76">
        <f t="shared" si="11"/>
        <v>0</v>
      </c>
      <c r="J225" s="125"/>
      <c r="K225" s="52"/>
    </row>
    <row r="226" spans="1:11" s="17" customFormat="1" ht="12.75" customHeight="1" x14ac:dyDescent="0.25">
      <c r="A226" s="189"/>
      <c r="B226" s="190"/>
      <c r="C226" s="194"/>
      <c r="D226" s="195"/>
      <c r="E226" s="196"/>
      <c r="F226" s="100"/>
      <c r="G226" s="72"/>
      <c r="H226" s="101"/>
      <c r="I226" s="76">
        <f t="shared" si="11"/>
        <v>0</v>
      </c>
      <c r="J226" s="125"/>
      <c r="K226" s="52"/>
    </row>
    <row r="227" spans="1:11" s="17" customFormat="1" ht="12.75" customHeight="1" x14ac:dyDescent="0.25">
      <c r="A227" s="189"/>
      <c r="B227" s="190"/>
      <c r="C227" s="194"/>
      <c r="D227" s="195"/>
      <c r="E227" s="196"/>
      <c r="F227" s="100"/>
      <c r="G227" s="72"/>
      <c r="H227" s="101"/>
      <c r="I227" s="76">
        <f t="shared" si="11"/>
        <v>0</v>
      </c>
      <c r="J227" s="125"/>
      <c r="K227" s="52"/>
    </row>
    <row r="228" spans="1:11" s="17" customFormat="1" ht="12.75" customHeight="1" x14ac:dyDescent="0.25">
      <c r="A228" s="189"/>
      <c r="B228" s="190"/>
      <c r="C228" s="194"/>
      <c r="D228" s="195"/>
      <c r="E228" s="196"/>
      <c r="F228" s="100"/>
      <c r="G228" s="72"/>
      <c r="H228" s="101"/>
      <c r="I228" s="76">
        <f t="shared" si="11"/>
        <v>0</v>
      </c>
      <c r="J228" s="125"/>
      <c r="K228" s="52"/>
    </row>
    <row r="229" spans="1:11" s="17" customFormat="1" ht="12.75" customHeight="1" x14ac:dyDescent="0.25">
      <c r="A229" s="189"/>
      <c r="B229" s="190"/>
      <c r="C229" s="194"/>
      <c r="D229" s="195"/>
      <c r="E229" s="196"/>
      <c r="F229" s="100"/>
      <c r="G229" s="72"/>
      <c r="H229" s="101"/>
      <c r="I229" s="76">
        <f t="shared" si="11"/>
        <v>0</v>
      </c>
      <c r="J229" s="125"/>
      <c r="K229" s="52"/>
    </row>
    <row r="230" spans="1:11" s="17" customFormat="1" ht="12.75" customHeight="1" x14ac:dyDescent="0.25">
      <c r="A230" s="189"/>
      <c r="B230" s="190"/>
      <c r="C230" s="194"/>
      <c r="D230" s="195"/>
      <c r="E230" s="196"/>
      <c r="F230" s="100"/>
      <c r="G230" s="72"/>
      <c r="H230" s="101"/>
      <c r="I230" s="76">
        <f t="shared" si="11"/>
        <v>0</v>
      </c>
      <c r="J230" s="125"/>
      <c r="K230" s="52"/>
    </row>
    <row r="231" spans="1:11" s="17" customFormat="1" ht="12.75" customHeight="1" x14ac:dyDescent="0.25">
      <c r="A231" s="189"/>
      <c r="B231" s="190"/>
      <c r="C231" s="194"/>
      <c r="D231" s="195"/>
      <c r="E231" s="196"/>
      <c r="F231" s="100"/>
      <c r="G231" s="72"/>
      <c r="H231" s="101"/>
      <c r="I231" s="76">
        <f t="shared" si="11"/>
        <v>0</v>
      </c>
      <c r="J231" s="125"/>
      <c r="K231" s="52"/>
    </row>
    <row r="232" spans="1:11" s="17" customFormat="1" ht="12.75" customHeight="1" x14ac:dyDescent="0.25">
      <c r="A232" s="189"/>
      <c r="B232" s="190"/>
      <c r="C232" s="194"/>
      <c r="D232" s="195"/>
      <c r="E232" s="196"/>
      <c r="F232" s="100"/>
      <c r="G232" s="72"/>
      <c r="H232" s="101"/>
      <c r="I232" s="76">
        <f t="shared" si="11"/>
        <v>0</v>
      </c>
      <c r="J232" s="125"/>
      <c r="K232" s="52"/>
    </row>
    <row r="233" spans="1:11" s="17" customFormat="1" x14ac:dyDescent="0.25">
      <c r="C233" s="92"/>
      <c r="J233" s="125"/>
      <c r="K233" s="52"/>
    </row>
    <row r="234" spans="1:11" s="17" customFormat="1" x14ac:dyDescent="0.25">
      <c r="C234" s="92"/>
      <c r="J234" s="125"/>
      <c r="K234" s="52"/>
    </row>
    <row r="235" spans="1:11" s="17" customFormat="1" ht="15.5" x14ac:dyDescent="0.35">
      <c r="C235" s="91"/>
      <c r="D235" s="91"/>
      <c r="E235" s="91"/>
      <c r="F235" s="91"/>
      <c r="G235" s="91"/>
      <c r="H235" s="91"/>
      <c r="J235" s="125"/>
      <c r="K235" s="52"/>
    </row>
    <row r="236" spans="1:11" s="17" customFormat="1" x14ac:dyDescent="0.25">
      <c r="C236" s="92"/>
      <c r="J236" s="125" t="s">
        <v>154</v>
      </c>
      <c r="K236" s="52"/>
    </row>
    <row r="237" spans="1:11" s="26" customFormat="1" ht="17.5" x14ac:dyDescent="0.35">
      <c r="A237" s="28" t="s">
        <v>35</v>
      </c>
      <c r="B237" s="42"/>
      <c r="H237" s="28" t="s">
        <v>15</v>
      </c>
      <c r="I237" s="36">
        <f>SUM(I240:I254)</f>
        <v>0</v>
      </c>
      <c r="J237" s="125" t="s">
        <v>58</v>
      </c>
      <c r="K237" s="54"/>
    </row>
    <row r="238" spans="1:11" s="26" customFormat="1" ht="16.899999999999999" customHeight="1" x14ac:dyDescent="0.25">
      <c r="J238" s="125" t="s">
        <v>59</v>
      </c>
      <c r="K238" s="54"/>
    </row>
    <row r="239" spans="1:11" s="26" customFormat="1" ht="26.5" customHeight="1" x14ac:dyDescent="0.3">
      <c r="A239" s="180" t="s">
        <v>144</v>
      </c>
      <c r="B239" s="199"/>
      <c r="C239" s="180" t="s">
        <v>149</v>
      </c>
      <c r="D239" s="204"/>
      <c r="E239" s="193"/>
      <c r="F239" s="102" t="s">
        <v>150</v>
      </c>
      <c r="G239" s="49" t="s">
        <v>33</v>
      </c>
      <c r="H239" s="49" t="s">
        <v>34</v>
      </c>
      <c r="I239" s="49" t="s">
        <v>14</v>
      </c>
      <c r="J239" s="125" t="s">
        <v>61</v>
      </c>
      <c r="K239" s="54"/>
    </row>
    <row r="240" spans="1:11" s="17" customFormat="1" x14ac:dyDescent="0.25">
      <c r="A240" s="189"/>
      <c r="B240" s="190"/>
      <c r="C240" s="226"/>
      <c r="D240" s="227"/>
      <c r="E240" s="228"/>
      <c r="F240" s="103"/>
      <c r="G240" s="104"/>
      <c r="H240" s="105"/>
      <c r="I240" s="76">
        <f>IF(ISBLANK(A240),0,IF(ISBLANK(F240),0,ROUND(G240*H240,0)))</f>
        <v>0</v>
      </c>
      <c r="J240" s="125" t="s">
        <v>62</v>
      </c>
      <c r="K240" s="52"/>
    </row>
    <row r="241" spans="1:11" s="17" customFormat="1" ht="13.15" customHeight="1" x14ac:dyDescent="0.25">
      <c r="A241" s="189"/>
      <c r="B241" s="190"/>
      <c r="C241" s="226"/>
      <c r="D241" s="227"/>
      <c r="E241" s="228"/>
      <c r="F241" s="103"/>
      <c r="G241" s="104"/>
      <c r="H241" s="105"/>
      <c r="I241" s="76">
        <f t="shared" ref="I241:I253" si="12">IF(ISBLANK(A241),0,IF(ISBLANK(F241),0,ROUND(G241*H241,0)))</f>
        <v>0</v>
      </c>
      <c r="J241" s="125" t="s">
        <v>60</v>
      </c>
      <c r="K241" s="52"/>
    </row>
    <row r="242" spans="1:11" s="17" customFormat="1" ht="13.15" customHeight="1" x14ac:dyDescent="0.25">
      <c r="A242" s="189"/>
      <c r="B242" s="190"/>
      <c r="C242" s="226"/>
      <c r="D242" s="227"/>
      <c r="E242" s="228"/>
      <c r="F242" s="103"/>
      <c r="G242" s="104"/>
      <c r="H242" s="105"/>
      <c r="I242" s="76">
        <f t="shared" si="12"/>
        <v>0</v>
      </c>
      <c r="J242" s="125" t="s">
        <v>57</v>
      </c>
      <c r="K242" s="52"/>
    </row>
    <row r="243" spans="1:11" s="17" customFormat="1" ht="13.15" customHeight="1" x14ac:dyDescent="0.25">
      <c r="A243" s="189"/>
      <c r="B243" s="190"/>
      <c r="C243" s="226"/>
      <c r="D243" s="227"/>
      <c r="E243" s="228"/>
      <c r="F243" s="103"/>
      <c r="G243" s="104"/>
      <c r="H243" s="105"/>
      <c r="I243" s="76">
        <f t="shared" si="12"/>
        <v>0</v>
      </c>
      <c r="J243" s="125"/>
      <c r="K243" s="52"/>
    </row>
    <row r="244" spans="1:11" s="17" customFormat="1" ht="13.15" customHeight="1" x14ac:dyDescent="0.25">
      <c r="A244" s="189"/>
      <c r="B244" s="190"/>
      <c r="C244" s="226"/>
      <c r="D244" s="227"/>
      <c r="E244" s="228"/>
      <c r="F244" s="103"/>
      <c r="G244" s="104"/>
      <c r="H244" s="105"/>
      <c r="I244" s="76">
        <f t="shared" si="12"/>
        <v>0</v>
      </c>
      <c r="J244" s="125"/>
      <c r="K244" s="52"/>
    </row>
    <row r="245" spans="1:11" s="17" customFormat="1" ht="13.15" customHeight="1" x14ac:dyDescent="0.25">
      <c r="A245" s="189"/>
      <c r="B245" s="190"/>
      <c r="C245" s="226"/>
      <c r="D245" s="227"/>
      <c r="E245" s="228"/>
      <c r="F245" s="103"/>
      <c r="G245" s="104"/>
      <c r="H245" s="105"/>
      <c r="I245" s="76">
        <f t="shared" si="12"/>
        <v>0</v>
      </c>
      <c r="J245" s="125"/>
      <c r="K245" s="52"/>
    </row>
    <row r="246" spans="1:11" s="17" customFormat="1" ht="13.15" customHeight="1" x14ac:dyDescent="0.25">
      <c r="A246" s="189"/>
      <c r="B246" s="190"/>
      <c r="C246" s="226"/>
      <c r="D246" s="227"/>
      <c r="E246" s="228"/>
      <c r="F246" s="103"/>
      <c r="G246" s="104"/>
      <c r="H246" s="105"/>
      <c r="I246" s="76">
        <f t="shared" si="12"/>
        <v>0</v>
      </c>
      <c r="J246" s="125"/>
      <c r="K246" s="52"/>
    </row>
    <row r="247" spans="1:11" s="17" customFormat="1" ht="13.15" customHeight="1" x14ac:dyDescent="0.25">
      <c r="A247" s="189"/>
      <c r="B247" s="190"/>
      <c r="C247" s="226"/>
      <c r="D247" s="227"/>
      <c r="E247" s="228"/>
      <c r="F247" s="103"/>
      <c r="G247" s="104"/>
      <c r="H247" s="105"/>
      <c r="I247" s="76">
        <f t="shared" si="12"/>
        <v>0</v>
      </c>
      <c r="J247" s="125"/>
      <c r="K247" s="52"/>
    </row>
    <row r="248" spans="1:11" s="17" customFormat="1" ht="13.15" customHeight="1" x14ac:dyDescent="0.25">
      <c r="A248" s="189"/>
      <c r="B248" s="190"/>
      <c r="C248" s="226"/>
      <c r="D248" s="227"/>
      <c r="E248" s="228"/>
      <c r="F248" s="103"/>
      <c r="G248" s="104"/>
      <c r="H248" s="105"/>
      <c r="I248" s="76">
        <f t="shared" si="12"/>
        <v>0</v>
      </c>
      <c r="J248" s="125"/>
      <c r="K248" s="52"/>
    </row>
    <row r="249" spans="1:11" s="17" customFormat="1" ht="13.15" customHeight="1" x14ac:dyDescent="0.25">
      <c r="A249" s="189"/>
      <c r="B249" s="190"/>
      <c r="C249" s="226"/>
      <c r="D249" s="227"/>
      <c r="E249" s="228"/>
      <c r="F249" s="103"/>
      <c r="G249" s="104"/>
      <c r="H249" s="105"/>
      <c r="I249" s="76">
        <f t="shared" si="12"/>
        <v>0</v>
      </c>
      <c r="J249" s="125"/>
      <c r="K249" s="52"/>
    </row>
    <row r="250" spans="1:11" s="17" customFormat="1" ht="13.15" customHeight="1" x14ac:dyDescent="0.25">
      <c r="A250" s="189"/>
      <c r="B250" s="190"/>
      <c r="C250" s="226"/>
      <c r="D250" s="227"/>
      <c r="E250" s="228"/>
      <c r="F250" s="103"/>
      <c r="G250" s="104"/>
      <c r="H250" s="105"/>
      <c r="I250" s="76">
        <f t="shared" si="12"/>
        <v>0</v>
      </c>
      <c r="J250" s="125"/>
      <c r="K250" s="52"/>
    </row>
    <row r="251" spans="1:11" s="17" customFormat="1" ht="13.15" customHeight="1" x14ac:dyDescent="0.25">
      <c r="A251" s="189"/>
      <c r="B251" s="190"/>
      <c r="C251" s="226"/>
      <c r="D251" s="227"/>
      <c r="E251" s="228"/>
      <c r="F251" s="103"/>
      <c r="G251" s="104"/>
      <c r="H251" s="105"/>
      <c r="I251" s="76">
        <f t="shared" si="12"/>
        <v>0</v>
      </c>
      <c r="J251" s="125"/>
      <c r="K251" s="52"/>
    </row>
    <row r="252" spans="1:11" s="17" customFormat="1" ht="13.15" customHeight="1" x14ac:dyDescent="0.25">
      <c r="A252" s="189"/>
      <c r="B252" s="190"/>
      <c r="C252" s="226"/>
      <c r="D252" s="227"/>
      <c r="E252" s="228"/>
      <c r="F252" s="103"/>
      <c r="G252" s="104"/>
      <c r="H252" s="105"/>
      <c r="I252" s="76">
        <f t="shared" si="12"/>
        <v>0</v>
      </c>
      <c r="J252" s="125"/>
      <c r="K252" s="52"/>
    </row>
    <row r="253" spans="1:11" s="17" customFormat="1" ht="13.15" customHeight="1" x14ac:dyDescent="0.25">
      <c r="A253" s="189"/>
      <c r="B253" s="190"/>
      <c r="C253" s="226"/>
      <c r="D253" s="227"/>
      <c r="E253" s="228"/>
      <c r="F253" s="103"/>
      <c r="G253" s="104"/>
      <c r="H253" s="105"/>
      <c r="I253" s="76">
        <f t="shared" si="12"/>
        <v>0</v>
      </c>
      <c r="J253" s="125"/>
      <c r="K253" s="52"/>
    </row>
    <row r="254" spans="1:11" s="17" customFormat="1" ht="13.15" customHeight="1" x14ac:dyDescent="0.25">
      <c r="A254" s="189"/>
      <c r="B254" s="190"/>
      <c r="C254" s="226"/>
      <c r="D254" s="227"/>
      <c r="E254" s="228"/>
      <c r="F254" s="103"/>
      <c r="G254" s="104"/>
      <c r="H254" s="105"/>
      <c r="I254" s="76">
        <f>IF(ISBLANK(A254),0,IF(ISBLANK(F254),0,ROUND(G254*H254,0)))</f>
        <v>0</v>
      </c>
      <c r="J254" s="125"/>
      <c r="K254" s="52"/>
    </row>
    <row r="255" spans="1:11" s="17" customFormat="1" x14ac:dyDescent="0.25">
      <c r="C255" s="92"/>
      <c r="J255" s="125"/>
      <c r="K255" s="52"/>
    </row>
    <row r="256" spans="1:11" s="17" customFormat="1" x14ac:dyDescent="0.25">
      <c r="C256" s="92"/>
      <c r="J256" s="125"/>
      <c r="K256" s="52"/>
    </row>
    <row r="257" spans="1:11" s="17" customFormat="1" x14ac:dyDescent="0.25">
      <c r="C257" s="92"/>
      <c r="J257" s="125"/>
      <c r="K257" s="52"/>
    </row>
    <row r="258" spans="1:11" s="26" customFormat="1" ht="17.5" x14ac:dyDescent="0.35">
      <c r="A258" s="28" t="s">
        <v>36</v>
      </c>
      <c r="B258" s="42"/>
      <c r="H258" s="28" t="s">
        <v>15</v>
      </c>
      <c r="I258" s="36">
        <f>SUM(I261:I272)</f>
        <v>0</v>
      </c>
      <c r="J258" s="125"/>
      <c r="K258" s="54"/>
    </row>
    <row r="259" spans="1:11" s="26" customFormat="1" x14ac:dyDescent="0.25">
      <c r="J259" s="125"/>
      <c r="K259" s="54"/>
    </row>
    <row r="260" spans="1:11" s="26" customFormat="1" ht="25.5" customHeight="1" x14ac:dyDescent="0.25">
      <c r="A260" s="180" t="s">
        <v>144</v>
      </c>
      <c r="B260" s="181"/>
      <c r="C260" s="180" t="s">
        <v>69</v>
      </c>
      <c r="D260" s="204"/>
      <c r="E260" s="204"/>
      <c r="F260" s="193"/>
      <c r="G260" s="49" t="s">
        <v>33</v>
      </c>
      <c r="H260" s="49" t="s">
        <v>34</v>
      </c>
      <c r="I260" s="49" t="s">
        <v>14</v>
      </c>
      <c r="J260" s="125"/>
      <c r="K260" s="54"/>
    </row>
    <row r="261" spans="1:11" s="17" customFormat="1" x14ac:dyDescent="0.25">
      <c r="A261" s="189"/>
      <c r="B261" s="190"/>
      <c r="C261" s="189"/>
      <c r="D261" s="219"/>
      <c r="E261" s="219"/>
      <c r="F261" s="190"/>
      <c r="G261" s="70"/>
      <c r="H261" s="69"/>
      <c r="I261" s="76">
        <f>IF(ISBLANK(A261),0,IF(LEN(C261)&lt;6,0,ROUND(G261*H261,0)))</f>
        <v>0</v>
      </c>
      <c r="J261" s="125"/>
      <c r="K261" s="52"/>
    </row>
    <row r="262" spans="1:11" s="17" customFormat="1" x14ac:dyDescent="0.25">
      <c r="A262" s="189"/>
      <c r="B262" s="190"/>
      <c r="C262" s="189"/>
      <c r="D262" s="219"/>
      <c r="E262" s="219"/>
      <c r="F262" s="190"/>
      <c r="G262" s="70"/>
      <c r="H262" s="69"/>
      <c r="I262" s="76">
        <f t="shared" ref="I262:I272" si="13">IF(ISBLANK(A262),0,IF(LEN(C262)&lt;6,0,ROUND(G262*H262,0)))</f>
        <v>0</v>
      </c>
      <c r="J262" s="125"/>
      <c r="K262" s="52"/>
    </row>
    <row r="263" spans="1:11" s="17" customFormat="1" x14ac:dyDescent="0.25">
      <c r="A263" s="189"/>
      <c r="B263" s="190"/>
      <c r="C263" s="189"/>
      <c r="D263" s="219"/>
      <c r="E263" s="219"/>
      <c r="F263" s="190"/>
      <c r="G263" s="70"/>
      <c r="H263" s="69"/>
      <c r="I263" s="43">
        <f t="shared" si="13"/>
        <v>0</v>
      </c>
      <c r="J263" s="125"/>
      <c r="K263" s="52"/>
    </row>
    <row r="264" spans="1:11" s="17" customFormat="1" x14ac:dyDescent="0.25">
      <c r="A264" s="189"/>
      <c r="B264" s="190"/>
      <c r="C264" s="189"/>
      <c r="D264" s="219"/>
      <c r="E264" s="219"/>
      <c r="F264" s="190"/>
      <c r="G264" s="70"/>
      <c r="H264" s="69"/>
      <c r="I264" s="43">
        <f t="shared" si="13"/>
        <v>0</v>
      </c>
      <c r="J264" s="125"/>
      <c r="K264" s="52"/>
    </row>
    <row r="265" spans="1:11" s="17" customFormat="1" x14ac:dyDescent="0.25">
      <c r="A265" s="189"/>
      <c r="B265" s="190"/>
      <c r="C265" s="189"/>
      <c r="D265" s="219"/>
      <c r="E265" s="219"/>
      <c r="F265" s="190"/>
      <c r="G265" s="70"/>
      <c r="H265" s="69"/>
      <c r="I265" s="43">
        <f t="shared" si="13"/>
        <v>0</v>
      </c>
      <c r="J265" s="125"/>
      <c r="K265" s="52"/>
    </row>
    <row r="266" spans="1:11" s="17" customFormat="1" x14ac:dyDescent="0.25">
      <c r="A266" s="189"/>
      <c r="B266" s="190"/>
      <c r="C266" s="189"/>
      <c r="D266" s="219"/>
      <c r="E266" s="219"/>
      <c r="F266" s="190"/>
      <c r="G266" s="70"/>
      <c r="H266" s="69"/>
      <c r="I266" s="43">
        <f t="shared" si="13"/>
        <v>0</v>
      </c>
      <c r="J266" s="125"/>
      <c r="K266" s="52"/>
    </row>
    <row r="267" spans="1:11" s="17" customFormat="1" x14ac:dyDescent="0.25">
      <c r="A267" s="189"/>
      <c r="B267" s="190"/>
      <c r="C267" s="189"/>
      <c r="D267" s="219"/>
      <c r="E267" s="219"/>
      <c r="F267" s="190"/>
      <c r="G267" s="70"/>
      <c r="H267" s="69"/>
      <c r="I267" s="43">
        <f t="shared" si="13"/>
        <v>0</v>
      </c>
      <c r="J267" s="125"/>
      <c r="K267" s="52"/>
    </row>
    <row r="268" spans="1:11" s="17" customFormat="1" x14ac:dyDescent="0.25">
      <c r="A268" s="189"/>
      <c r="B268" s="190"/>
      <c r="C268" s="189"/>
      <c r="D268" s="219"/>
      <c r="E268" s="219"/>
      <c r="F268" s="190"/>
      <c r="G268" s="70"/>
      <c r="H268" s="69"/>
      <c r="I268" s="43">
        <f t="shared" si="13"/>
        <v>0</v>
      </c>
      <c r="J268" s="125"/>
      <c r="K268" s="52"/>
    </row>
    <row r="269" spans="1:11" s="17" customFormat="1" x14ac:dyDescent="0.25">
      <c r="A269" s="189"/>
      <c r="B269" s="190"/>
      <c r="C269" s="189"/>
      <c r="D269" s="219"/>
      <c r="E269" s="219"/>
      <c r="F269" s="190"/>
      <c r="G269" s="70"/>
      <c r="H269" s="69"/>
      <c r="I269" s="43">
        <f>IF(ISBLANK(A269),0,IF(LEN(C269)&lt;6,0,ROUND(G269*H269,0)))</f>
        <v>0</v>
      </c>
      <c r="J269" s="125"/>
      <c r="K269" s="52"/>
    </row>
    <row r="270" spans="1:11" s="17" customFormat="1" x14ac:dyDescent="0.25">
      <c r="A270" s="189"/>
      <c r="B270" s="190"/>
      <c r="C270" s="189"/>
      <c r="D270" s="219"/>
      <c r="E270" s="219"/>
      <c r="F270" s="190"/>
      <c r="G270" s="70"/>
      <c r="H270" s="69"/>
      <c r="I270" s="43">
        <f t="shared" si="13"/>
        <v>0</v>
      </c>
      <c r="J270" s="125"/>
      <c r="K270" s="52"/>
    </row>
    <row r="271" spans="1:11" s="17" customFormat="1" x14ac:dyDescent="0.25">
      <c r="A271" s="189"/>
      <c r="B271" s="190"/>
      <c r="C271" s="189"/>
      <c r="D271" s="219"/>
      <c r="E271" s="219"/>
      <c r="F271" s="190"/>
      <c r="G271" s="70"/>
      <c r="H271" s="69"/>
      <c r="I271" s="43">
        <f t="shared" si="13"/>
        <v>0</v>
      </c>
      <c r="J271" s="125"/>
      <c r="K271" s="52"/>
    </row>
    <row r="272" spans="1:11" s="17" customFormat="1" x14ac:dyDescent="0.25">
      <c r="A272" s="189"/>
      <c r="B272" s="190"/>
      <c r="C272" s="189"/>
      <c r="D272" s="219"/>
      <c r="E272" s="219"/>
      <c r="F272" s="190"/>
      <c r="G272" s="70"/>
      <c r="H272" s="69"/>
      <c r="I272" s="43">
        <f t="shared" si="13"/>
        <v>0</v>
      </c>
      <c r="J272" s="125"/>
      <c r="K272" s="52"/>
    </row>
    <row r="273" spans="1:11" s="17" customFormat="1" x14ac:dyDescent="0.25">
      <c r="C273" s="92"/>
      <c r="J273" s="125"/>
      <c r="K273" s="52"/>
    </row>
    <row r="274" spans="1:11" s="17" customFormat="1" ht="15.5" x14ac:dyDescent="0.35">
      <c r="C274" s="203" t="s">
        <v>141</v>
      </c>
      <c r="D274" s="214"/>
      <c r="E274" s="214"/>
      <c r="F274" s="214"/>
      <c r="G274" s="214"/>
      <c r="H274" s="214"/>
      <c r="J274" s="125" t="s">
        <v>84</v>
      </c>
      <c r="K274" s="52"/>
    </row>
    <row r="275" spans="1:11" s="26" customFormat="1" ht="22.9" customHeight="1" x14ac:dyDescent="0.35">
      <c r="A275" s="28" t="s">
        <v>116</v>
      </c>
      <c r="B275" s="42"/>
      <c r="E275" s="32" t="s">
        <v>89</v>
      </c>
      <c r="H275" s="28" t="s">
        <v>15</v>
      </c>
      <c r="I275" s="36">
        <f>SUM(I278:I287)</f>
        <v>0</v>
      </c>
      <c r="J275" s="125" t="s">
        <v>83</v>
      </c>
      <c r="K275" s="54"/>
    </row>
    <row r="276" spans="1:11" s="26" customFormat="1" ht="13.15" customHeight="1" x14ac:dyDescent="0.3">
      <c r="E276" s="32" t="s">
        <v>89</v>
      </c>
      <c r="J276" s="125" t="s">
        <v>82</v>
      </c>
      <c r="K276" s="54"/>
    </row>
    <row r="277" spans="1:11" s="26" customFormat="1" ht="39.75" customHeight="1" x14ac:dyDescent="0.25">
      <c r="A277" s="180" t="s">
        <v>87</v>
      </c>
      <c r="B277" s="193" t="s">
        <v>32</v>
      </c>
      <c r="C277" s="180" t="s">
        <v>69</v>
      </c>
      <c r="D277" s="204"/>
      <c r="E277" s="193"/>
      <c r="F277" s="49" t="s">
        <v>33</v>
      </c>
      <c r="G277" s="49" t="s">
        <v>55</v>
      </c>
      <c r="H277" s="96" t="s">
        <v>86</v>
      </c>
      <c r="I277" s="49" t="s">
        <v>14</v>
      </c>
      <c r="J277" s="125" t="s">
        <v>80</v>
      </c>
      <c r="K277" s="54"/>
    </row>
    <row r="278" spans="1:11" s="17" customFormat="1" ht="13.15" customHeight="1" x14ac:dyDescent="0.25">
      <c r="A278" s="187"/>
      <c r="B278" s="188"/>
      <c r="C278" s="194"/>
      <c r="D278" s="195"/>
      <c r="E278" s="196"/>
      <c r="F278" s="22"/>
      <c r="G278" s="23"/>
      <c r="H278" s="12"/>
      <c r="I278" s="34">
        <f t="shared" ref="I278:I287" si="14">IF(LEN(A278)&lt;5,0,IF(ISBLANK(C278),0,IF(ISBLANK(H278),0,ROUND(F278*G278,0))))</f>
        <v>0</v>
      </c>
      <c r="J278" s="125" t="s">
        <v>88</v>
      </c>
      <c r="K278" s="52"/>
    </row>
    <row r="279" spans="1:11" s="17" customFormat="1" x14ac:dyDescent="0.25">
      <c r="A279" s="187"/>
      <c r="B279" s="188"/>
      <c r="C279" s="194"/>
      <c r="D279" s="195"/>
      <c r="E279" s="196"/>
      <c r="F279" s="22"/>
      <c r="G279" s="23"/>
      <c r="H279" s="12"/>
      <c r="I279" s="34">
        <f t="shared" si="14"/>
        <v>0</v>
      </c>
      <c r="J279" s="125" t="s">
        <v>81</v>
      </c>
      <c r="K279" s="52"/>
    </row>
    <row r="280" spans="1:11" s="17" customFormat="1" x14ac:dyDescent="0.25">
      <c r="A280" s="187"/>
      <c r="B280" s="188"/>
      <c r="C280" s="194"/>
      <c r="D280" s="195"/>
      <c r="E280" s="196"/>
      <c r="F280" s="22"/>
      <c r="G280" s="23"/>
      <c r="H280" s="12"/>
      <c r="I280" s="34">
        <f t="shared" si="14"/>
        <v>0</v>
      </c>
      <c r="J280" s="125" t="s">
        <v>85</v>
      </c>
      <c r="K280" s="52"/>
    </row>
    <row r="281" spans="1:11" s="17" customFormat="1" x14ac:dyDescent="0.25">
      <c r="A281" s="187"/>
      <c r="B281" s="188"/>
      <c r="C281" s="194"/>
      <c r="D281" s="195"/>
      <c r="E281" s="196"/>
      <c r="F281" s="22"/>
      <c r="G281" s="23"/>
      <c r="H281" s="12"/>
      <c r="I281" s="34">
        <f t="shared" si="14"/>
        <v>0</v>
      </c>
      <c r="J281" s="125"/>
      <c r="K281" s="52"/>
    </row>
    <row r="282" spans="1:11" s="17" customFormat="1" x14ac:dyDescent="0.25">
      <c r="A282" s="187"/>
      <c r="B282" s="188"/>
      <c r="C282" s="194"/>
      <c r="D282" s="195"/>
      <c r="E282" s="196"/>
      <c r="F282" s="22"/>
      <c r="G282" s="23"/>
      <c r="H282" s="12"/>
      <c r="I282" s="34">
        <f t="shared" si="14"/>
        <v>0</v>
      </c>
      <c r="J282" s="125"/>
      <c r="K282" s="52"/>
    </row>
    <row r="283" spans="1:11" s="17" customFormat="1" ht="16.899999999999999" customHeight="1" x14ac:dyDescent="0.25">
      <c r="A283" s="187"/>
      <c r="B283" s="188"/>
      <c r="C283" s="194"/>
      <c r="D283" s="195"/>
      <c r="E283" s="196"/>
      <c r="F283" s="22"/>
      <c r="G283" s="23"/>
      <c r="H283" s="12"/>
      <c r="I283" s="34">
        <f t="shared" si="14"/>
        <v>0</v>
      </c>
      <c r="J283" s="125"/>
      <c r="K283" s="52"/>
    </row>
    <row r="284" spans="1:11" s="17" customFormat="1" x14ac:dyDescent="0.25">
      <c r="A284" s="187"/>
      <c r="B284" s="188"/>
      <c r="C284" s="194"/>
      <c r="D284" s="195"/>
      <c r="E284" s="196"/>
      <c r="F284" s="22"/>
      <c r="G284" s="23"/>
      <c r="H284" s="12"/>
      <c r="I284" s="34">
        <f t="shared" si="14"/>
        <v>0</v>
      </c>
      <c r="J284" s="125"/>
      <c r="K284" s="52"/>
    </row>
    <row r="285" spans="1:11" s="17" customFormat="1" x14ac:dyDescent="0.25">
      <c r="A285" s="187"/>
      <c r="B285" s="188"/>
      <c r="C285" s="194"/>
      <c r="D285" s="195"/>
      <c r="E285" s="196"/>
      <c r="F285" s="22"/>
      <c r="G285" s="23"/>
      <c r="H285" s="12"/>
      <c r="I285" s="34">
        <f t="shared" si="14"/>
        <v>0</v>
      </c>
      <c r="J285" s="125"/>
      <c r="K285" s="52"/>
    </row>
    <row r="286" spans="1:11" s="17" customFormat="1" x14ac:dyDescent="0.25">
      <c r="A286" s="187"/>
      <c r="B286" s="188"/>
      <c r="C286" s="194"/>
      <c r="D286" s="195"/>
      <c r="E286" s="196"/>
      <c r="F286" s="22"/>
      <c r="G286" s="23"/>
      <c r="H286" s="12"/>
      <c r="I286" s="34">
        <f t="shared" si="14"/>
        <v>0</v>
      </c>
      <c r="J286" s="125"/>
      <c r="K286" s="52"/>
    </row>
    <row r="287" spans="1:11" s="17" customFormat="1" x14ac:dyDescent="0.25">
      <c r="A287" s="187"/>
      <c r="B287" s="188"/>
      <c r="C287" s="194"/>
      <c r="D287" s="195"/>
      <c r="E287" s="196"/>
      <c r="F287" s="22"/>
      <c r="G287" s="23"/>
      <c r="H287" s="12"/>
      <c r="I287" s="34">
        <f t="shared" si="14"/>
        <v>0</v>
      </c>
      <c r="J287" s="125"/>
      <c r="K287" s="52"/>
    </row>
    <row r="288" spans="1:11" s="17" customFormat="1" x14ac:dyDescent="0.25">
      <c r="C288" s="92"/>
      <c r="J288" s="125"/>
      <c r="K288" s="52"/>
    </row>
    <row r="289" spans="1:11" s="17" customFormat="1" ht="15.5" x14ac:dyDescent="0.35">
      <c r="C289" s="91"/>
      <c r="D289" s="92"/>
      <c r="E289" s="92"/>
      <c r="F289" s="92"/>
      <c r="G289" s="92"/>
      <c r="H289" s="92"/>
      <c r="J289" s="125"/>
      <c r="K289" s="52"/>
    </row>
    <row r="290" spans="1:11" s="17" customFormat="1" x14ac:dyDescent="0.25">
      <c r="C290" s="92"/>
      <c r="J290" s="125" t="s">
        <v>64</v>
      </c>
      <c r="K290" s="52"/>
    </row>
    <row r="291" spans="1:11" s="26" customFormat="1" ht="17.5" x14ac:dyDescent="0.35">
      <c r="A291" s="28" t="s">
        <v>187</v>
      </c>
      <c r="B291" s="42"/>
      <c r="H291" s="28" t="s">
        <v>15</v>
      </c>
      <c r="I291" s="36">
        <f>SUM(I294:I315)</f>
        <v>0</v>
      </c>
      <c r="J291" s="125" t="s">
        <v>66</v>
      </c>
      <c r="K291" s="54"/>
    </row>
    <row r="292" spans="1:11" s="26" customFormat="1" x14ac:dyDescent="0.25">
      <c r="J292" s="125" t="s">
        <v>65</v>
      </c>
      <c r="K292" s="54"/>
    </row>
    <row r="293" spans="1:11" s="26" customFormat="1" ht="26.5" customHeight="1" x14ac:dyDescent="0.25">
      <c r="A293" s="49" t="s">
        <v>38</v>
      </c>
      <c r="B293" s="180" t="s">
        <v>69</v>
      </c>
      <c r="C293" s="204"/>
      <c r="D293" s="193"/>
      <c r="E293" s="207" t="s">
        <v>63</v>
      </c>
      <c r="F293" s="209"/>
      <c r="G293" s="49" t="s">
        <v>33</v>
      </c>
      <c r="H293" s="49" t="s">
        <v>55</v>
      </c>
      <c r="I293" s="49" t="s">
        <v>14</v>
      </c>
      <c r="J293" s="125" t="s">
        <v>155</v>
      </c>
      <c r="K293" s="54"/>
    </row>
    <row r="294" spans="1:11" s="17" customFormat="1" x14ac:dyDescent="0.25">
      <c r="A294" s="73"/>
      <c r="B294" s="189"/>
      <c r="C294" s="219"/>
      <c r="D294" s="190"/>
      <c r="E294" s="217"/>
      <c r="F294" s="218"/>
      <c r="G294" s="70"/>
      <c r="H294" s="106"/>
      <c r="I294" s="76">
        <f>IF(ISBLANK(A294),0,IF(LEN(B294)&lt;6,0,ROUND(IF(E294=E294,H294*G294,G294),0)))</f>
        <v>0</v>
      </c>
      <c r="J294" s="125" t="s">
        <v>156</v>
      </c>
      <c r="K294" s="52"/>
    </row>
    <row r="295" spans="1:11" s="17" customFormat="1" x14ac:dyDescent="0.25">
      <c r="A295" s="150"/>
      <c r="B295" s="189"/>
      <c r="C295" s="219"/>
      <c r="D295" s="190"/>
      <c r="E295" s="217"/>
      <c r="F295" s="218"/>
      <c r="G295" s="70"/>
      <c r="H295" s="106"/>
      <c r="I295" s="43">
        <f>IF(ISBLANK(A295),0,IF(LEN(B295)&lt;6,0,ROUND(IF(E295=E295,H295*G295,G295),0)))</f>
        <v>0</v>
      </c>
      <c r="J295" s="125"/>
      <c r="K295" s="52"/>
    </row>
    <row r="296" spans="1:11" s="17" customFormat="1" x14ac:dyDescent="0.25">
      <c r="A296" s="150"/>
      <c r="B296" s="189"/>
      <c r="C296" s="219"/>
      <c r="D296" s="190"/>
      <c r="E296" s="217"/>
      <c r="F296" s="218"/>
      <c r="G296" s="70"/>
      <c r="H296" s="106"/>
      <c r="I296" s="43">
        <f t="shared" ref="I296:I315" si="15">IF(ISBLANK(A296),0,IF(LEN(B296)&lt;6,0,ROUND(IF(E296=E296,H296*G296,G296),0)))</f>
        <v>0</v>
      </c>
      <c r="J296" s="125"/>
      <c r="K296" s="52"/>
    </row>
    <row r="297" spans="1:11" s="17" customFormat="1" x14ac:dyDescent="0.25">
      <c r="A297" s="150"/>
      <c r="B297" s="189"/>
      <c r="C297" s="219"/>
      <c r="D297" s="190"/>
      <c r="E297" s="217"/>
      <c r="F297" s="218"/>
      <c r="G297" s="70"/>
      <c r="H297" s="106"/>
      <c r="I297" s="43">
        <f t="shared" si="15"/>
        <v>0</v>
      </c>
      <c r="J297" s="125"/>
      <c r="K297" s="52"/>
    </row>
    <row r="298" spans="1:11" s="17" customFormat="1" x14ac:dyDescent="0.25">
      <c r="A298" s="150"/>
      <c r="B298" s="189"/>
      <c r="C298" s="219"/>
      <c r="D298" s="190"/>
      <c r="E298" s="217"/>
      <c r="F298" s="218"/>
      <c r="G298" s="70"/>
      <c r="H298" s="106"/>
      <c r="I298" s="43">
        <f t="shared" si="15"/>
        <v>0</v>
      </c>
      <c r="J298" s="125"/>
      <c r="K298" s="52"/>
    </row>
    <row r="299" spans="1:11" s="17" customFormat="1" x14ac:dyDescent="0.25">
      <c r="A299" s="150"/>
      <c r="B299" s="189"/>
      <c r="C299" s="219"/>
      <c r="D299" s="190"/>
      <c r="E299" s="217"/>
      <c r="F299" s="218"/>
      <c r="G299" s="70"/>
      <c r="H299" s="106"/>
      <c r="I299" s="43">
        <f t="shared" si="15"/>
        <v>0</v>
      </c>
      <c r="J299" s="125"/>
      <c r="K299" s="52"/>
    </row>
    <row r="300" spans="1:11" s="17" customFormat="1" x14ac:dyDescent="0.25">
      <c r="A300" s="150"/>
      <c r="B300" s="189"/>
      <c r="C300" s="219"/>
      <c r="D300" s="190"/>
      <c r="E300" s="217"/>
      <c r="F300" s="218"/>
      <c r="G300" s="70"/>
      <c r="H300" s="106"/>
      <c r="I300" s="43">
        <f t="shared" si="15"/>
        <v>0</v>
      </c>
      <c r="J300" s="125"/>
      <c r="K300" s="52"/>
    </row>
    <row r="301" spans="1:11" s="17" customFormat="1" x14ac:dyDescent="0.25">
      <c r="A301" s="150"/>
      <c r="B301" s="189"/>
      <c r="C301" s="219"/>
      <c r="D301" s="190"/>
      <c r="E301" s="217"/>
      <c r="F301" s="218"/>
      <c r="G301" s="70"/>
      <c r="H301" s="106"/>
      <c r="I301" s="43">
        <f t="shared" si="15"/>
        <v>0</v>
      </c>
      <c r="J301" s="125"/>
      <c r="K301" s="52"/>
    </row>
    <row r="302" spans="1:11" s="17" customFormat="1" x14ac:dyDescent="0.25">
      <c r="A302" s="150"/>
      <c r="B302" s="189"/>
      <c r="C302" s="219"/>
      <c r="D302" s="190"/>
      <c r="E302" s="217"/>
      <c r="F302" s="218"/>
      <c r="G302" s="70"/>
      <c r="H302" s="106"/>
      <c r="I302" s="43">
        <f t="shared" si="15"/>
        <v>0</v>
      </c>
      <c r="J302" s="125"/>
      <c r="K302" s="52"/>
    </row>
    <row r="303" spans="1:11" s="17" customFormat="1" x14ac:dyDescent="0.25">
      <c r="A303" s="150"/>
      <c r="B303" s="189"/>
      <c r="C303" s="219"/>
      <c r="D303" s="190"/>
      <c r="E303" s="217"/>
      <c r="F303" s="218"/>
      <c r="G303" s="70"/>
      <c r="H303" s="106"/>
      <c r="I303" s="43">
        <f t="shared" si="15"/>
        <v>0</v>
      </c>
      <c r="J303" s="125"/>
      <c r="K303" s="52"/>
    </row>
    <row r="304" spans="1:11" s="17" customFormat="1" x14ac:dyDescent="0.25">
      <c r="A304" s="150"/>
      <c r="B304" s="189"/>
      <c r="C304" s="219"/>
      <c r="D304" s="190"/>
      <c r="E304" s="217"/>
      <c r="F304" s="218"/>
      <c r="G304" s="70"/>
      <c r="H304" s="106"/>
      <c r="I304" s="43">
        <f t="shared" si="15"/>
        <v>0</v>
      </c>
      <c r="J304" s="125"/>
      <c r="K304" s="52"/>
    </row>
    <row r="305" spans="1:12" s="17" customFormat="1" x14ac:dyDescent="0.25">
      <c r="A305" s="150"/>
      <c r="B305" s="189"/>
      <c r="C305" s="219"/>
      <c r="D305" s="190"/>
      <c r="E305" s="217"/>
      <c r="F305" s="218"/>
      <c r="G305" s="70"/>
      <c r="H305" s="106"/>
      <c r="I305" s="43">
        <f t="shared" si="15"/>
        <v>0</v>
      </c>
      <c r="J305" s="125"/>
      <c r="K305" s="52"/>
    </row>
    <row r="306" spans="1:12" s="17" customFormat="1" ht="15" customHeight="1" x14ac:dyDescent="0.25">
      <c r="A306" s="150"/>
      <c r="B306" s="189"/>
      <c r="C306" s="219"/>
      <c r="D306" s="190"/>
      <c r="E306" s="217"/>
      <c r="F306" s="218"/>
      <c r="G306" s="70"/>
      <c r="H306" s="106"/>
      <c r="I306" s="43">
        <f t="shared" si="15"/>
        <v>0</v>
      </c>
      <c r="J306" s="125"/>
      <c r="K306" s="52"/>
    </row>
    <row r="307" spans="1:12" s="17" customFormat="1" x14ac:dyDescent="0.25">
      <c r="A307" s="150"/>
      <c r="B307" s="189"/>
      <c r="C307" s="219"/>
      <c r="D307" s="190"/>
      <c r="E307" s="217"/>
      <c r="F307" s="218"/>
      <c r="G307" s="70"/>
      <c r="H307" s="106"/>
      <c r="I307" s="43">
        <f t="shared" si="15"/>
        <v>0</v>
      </c>
      <c r="J307" s="125"/>
      <c r="K307" s="52"/>
    </row>
    <row r="308" spans="1:12" s="17" customFormat="1" x14ac:dyDescent="0.25">
      <c r="A308" s="150"/>
      <c r="B308" s="189"/>
      <c r="C308" s="219"/>
      <c r="D308" s="190"/>
      <c r="E308" s="217"/>
      <c r="F308" s="218"/>
      <c r="G308" s="70"/>
      <c r="H308" s="106"/>
      <c r="I308" s="43">
        <f t="shared" si="15"/>
        <v>0</v>
      </c>
      <c r="J308" s="125"/>
      <c r="K308" s="52"/>
    </row>
    <row r="309" spans="1:12" s="17" customFormat="1" x14ac:dyDescent="0.25">
      <c r="A309" s="150"/>
      <c r="B309" s="189"/>
      <c r="C309" s="219"/>
      <c r="D309" s="190"/>
      <c r="E309" s="217"/>
      <c r="F309" s="218"/>
      <c r="G309" s="70"/>
      <c r="H309" s="106"/>
      <c r="I309" s="43">
        <f t="shared" si="15"/>
        <v>0</v>
      </c>
      <c r="J309" s="125"/>
      <c r="K309" s="52"/>
    </row>
    <row r="310" spans="1:12" s="17" customFormat="1" x14ac:dyDescent="0.25">
      <c r="A310" s="150"/>
      <c r="B310" s="189"/>
      <c r="C310" s="219"/>
      <c r="D310" s="190"/>
      <c r="E310" s="217"/>
      <c r="F310" s="218"/>
      <c r="G310" s="70"/>
      <c r="H310" s="106"/>
      <c r="I310" s="43">
        <f t="shared" si="15"/>
        <v>0</v>
      </c>
      <c r="J310" s="125"/>
      <c r="K310" s="52"/>
    </row>
    <row r="311" spans="1:12" s="17" customFormat="1" x14ac:dyDescent="0.25">
      <c r="A311" s="150"/>
      <c r="B311" s="189"/>
      <c r="C311" s="219"/>
      <c r="D311" s="190"/>
      <c r="E311" s="217"/>
      <c r="F311" s="218"/>
      <c r="G311" s="70"/>
      <c r="H311" s="106"/>
      <c r="I311" s="43">
        <f t="shared" si="15"/>
        <v>0</v>
      </c>
      <c r="J311" s="125"/>
      <c r="K311" s="52"/>
    </row>
    <row r="312" spans="1:12" s="17" customFormat="1" x14ac:dyDescent="0.25">
      <c r="A312" s="150"/>
      <c r="B312" s="189"/>
      <c r="C312" s="219"/>
      <c r="D312" s="190"/>
      <c r="E312" s="217"/>
      <c r="F312" s="218"/>
      <c r="G312" s="70"/>
      <c r="H312" s="106"/>
      <c r="I312" s="43">
        <f t="shared" si="15"/>
        <v>0</v>
      </c>
      <c r="J312" s="125"/>
      <c r="K312" s="52"/>
    </row>
    <row r="313" spans="1:12" s="17" customFormat="1" x14ac:dyDescent="0.25">
      <c r="A313" s="150"/>
      <c r="B313" s="189"/>
      <c r="C313" s="219"/>
      <c r="D313" s="190"/>
      <c r="E313" s="217"/>
      <c r="F313" s="218"/>
      <c r="G313" s="70"/>
      <c r="H313" s="106"/>
      <c r="I313" s="43">
        <f t="shared" si="15"/>
        <v>0</v>
      </c>
      <c r="J313" s="125"/>
      <c r="K313" s="52"/>
    </row>
    <row r="314" spans="1:12" s="17" customFormat="1" x14ac:dyDescent="0.25">
      <c r="A314" s="150"/>
      <c r="B314" s="189"/>
      <c r="C314" s="219"/>
      <c r="D314" s="190"/>
      <c r="E314" s="217"/>
      <c r="F314" s="218"/>
      <c r="G314" s="70"/>
      <c r="H314" s="106"/>
      <c r="I314" s="43">
        <f t="shared" si="15"/>
        <v>0</v>
      </c>
      <c r="J314" s="124"/>
      <c r="K314" s="52"/>
    </row>
    <row r="315" spans="1:12" s="17" customFormat="1" x14ac:dyDescent="0.25">
      <c r="A315" s="150"/>
      <c r="B315" s="189"/>
      <c r="C315" s="219"/>
      <c r="D315" s="190"/>
      <c r="E315" s="217"/>
      <c r="F315" s="218"/>
      <c r="G315" s="70"/>
      <c r="H315" s="106"/>
      <c r="I315" s="43">
        <f t="shared" si="15"/>
        <v>0</v>
      </c>
      <c r="J315" s="124"/>
      <c r="K315" s="52"/>
    </row>
    <row r="316" spans="1:12" s="17" customFormat="1" x14ac:dyDescent="0.25">
      <c r="C316" s="92"/>
      <c r="J316" s="124"/>
      <c r="K316" s="52"/>
    </row>
    <row r="317" spans="1:12" s="17" customFormat="1" x14ac:dyDescent="0.25">
      <c r="C317" s="92"/>
      <c r="J317" s="124"/>
    </row>
    <row r="318" spans="1:12" s="17" customFormat="1" ht="13" x14ac:dyDescent="0.3">
      <c r="A318" s="107"/>
      <c r="B318" s="107"/>
      <c r="C318" s="108"/>
      <c r="D318" s="107"/>
      <c r="E318" s="32"/>
      <c r="F318" s="107"/>
      <c r="G318" s="107"/>
      <c r="H318" s="107"/>
      <c r="I318" s="107"/>
      <c r="J318" s="124"/>
      <c r="L318" s="92"/>
    </row>
    <row r="319" spans="1:12" s="17" customFormat="1" ht="17.5" x14ac:dyDescent="0.35">
      <c r="A319" s="109" t="s">
        <v>39</v>
      </c>
      <c r="B319" s="110"/>
      <c r="C319" s="107"/>
      <c r="D319" s="107"/>
      <c r="E319" s="32"/>
      <c r="F319" s="107"/>
      <c r="G319" s="107"/>
      <c r="H319" s="109" t="s">
        <v>15</v>
      </c>
      <c r="I319" s="111">
        <f>SUM(I322:I343)</f>
        <v>0</v>
      </c>
      <c r="J319" s="124"/>
    </row>
    <row r="320" spans="1:12" s="17" customFormat="1" ht="13" thickBot="1" x14ac:dyDescent="0.3">
      <c r="A320" s="107"/>
      <c r="B320" s="107"/>
      <c r="C320" s="107"/>
      <c r="D320" s="107"/>
      <c r="E320" s="107"/>
      <c r="F320" s="107"/>
      <c r="G320" s="107"/>
      <c r="H320" s="107"/>
      <c r="I320" s="107"/>
      <c r="J320" s="124"/>
    </row>
    <row r="321" spans="1:12" s="17" customFormat="1" ht="52" x14ac:dyDescent="0.25">
      <c r="A321" s="112" t="s">
        <v>151</v>
      </c>
      <c r="B321" s="224" t="s">
        <v>69</v>
      </c>
      <c r="C321" s="225"/>
      <c r="D321" s="225"/>
      <c r="E321" s="113" t="s">
        <v>152</v>
      </c>
      <c r="F321" s="114" t="s">
        <v>55</v>
      </c>
      <c r="G321" s="115" t="s">
        <v>153</v>
      </c>
      <c r="H321" s="112"/>
      <c r="I321" s="112" t="s">
        <v>14</v>
      </c>
      <c r="J321" s="124"/>
    </row>
    <row r="322" spans="1:12" s="17" customFormat="1" x14ac:dyDescent="0.25">
      <c r="A322" s="73"/>
      <c r="B322" s="215"/>
      <c r="C322" s="222"/>
      <c r="D322" s="223"/>
      <c r="E322" s="116"/>
      <c r="F322" s="117"/>
      <c r="G322" s="118"/>
      <c r="H322" s="43"/>
      <c r="I322" s="76">
        <f>IF(ISBLANK(A322),0,IF(LEN(B322)&lt;6,0,ROUND(IF(ISBLANK(E322),G322*1,E322*F322),0)))</f>
        <v>0</v>
      </c>
      <c r="J322" s="124"/>
    </row>
    <row r="323" spans="1:12" s="17" customFormat="1" x14ac:dyDescent="0.25">
      <c r="A323" s="150"/>
      <c r="B323" s="215"/>
      <c r="C323" s="222"/>
      <c r="D323" s="223"/>
      <c r="E323" s="116"/>
      <c r="F323" s="117"/>
      <c r="G323" s="118"/>
      <c r="H323" s="43"/>
      <c r="I323" s="76">
        <f t="shared" ref="I323:I343" si="16">IF(ISBLANK(A323),0,IF(LEN(B323)&lt;6,0,ROUND(IF(ISBLANK(E323),G323*1,E323*F323),0)))</f>
        <v>0</v>
      </c>
      <c r="J323" s="124"/>
    </row>
    <row r="324" spans="1:12" s="17" customFormat="1" x14ac:dyDescent="0.25">
      <c r="A324" s="150"/>
      <c r="B324" s="215"/>
      <c r="C324" s="222"/>
      <c r="D324" s="223"/>
      <c r="E324" s="116"/>
      <c r="F324" s="117"/>
      <c r="G324" s="118"/>
      <c r="H324" s="43"/>
      <c r="I324" s="76">
        <f t="shared" si="16"/>
        <v>0</v>
      </c>
      <c r="J324" s="124"/>
    </row>
    <row r="325" spans="1:12" s="17" customFormat="1" x14ac:dyDescent="0.25">
      <c r="A325" s="150"/>
      <c r="B325" s="215"/>
      <c r="C325" s="222"/>
      <c r="D325" s="223"/>
      <c r="E325" s="116"/>
      <c r="F325" s="117"/>
      <c r="G325" s="118"/>
      <c r="H325" s="43"/>
      <c r="I325" s="76">
        <f t="shared" si="16"/>
        <v>0</v>
      </c>
      <c r="J325" s="124"/>
    </row>
    <row r="326" spans="1:12" s="17" customFormat="1" x14ac:dyDescent="0.25">
      <c r="A326" s="150"/>
      <c r="B326" s="215"/>
      <c r="C326" s="222"/>
      <c r="D326" s="223"/>
      <c r="E326" s="116"/>
      <c r="F326" s="117"/>
      <c r="G326" s="118"/>
      <c r="H326" s="43"/>
      <c r="I326" s="76">
        <f t="shared" si="16"/>
        <v>0</v>
      </c>
      <c r="J326" s="124"/>
    </row>
    <row r="327" spans="1:12" s="17" customFormat="1" x14ac:dyDescent="0.25">
      <c r="A327" s="150"/>
      <c r="B327" s="215"/>
      <c r="C327" s="222"/>
      <c r="D327" s="223"/>
      <c r="E327" s="116"/>
      <c r="F327" s="117"/>
      <c r="G327" s="118"/>
      <c r="H327" s="43"/>
      <c r="I327" s="76">
        <f t="shared" si="16"/>
        <v>0</v>
      </c>
      <c r="J327" s="124"/>
      <c r="L327" s="92"/>
    </row>
    <row r="328" spans="1:12" s="17" customFormat="1" x14ac:dyDescent="0.25">
      <c r="A328" s="150"/>
      <c r="B328" s="215"/>
      <c r="C328" s="222"/>
      <c r="D328" s="223"/>
      <c r="E328" s="116"/>
      <c r="F328" s="117"/>
      <c r="G328" s="118"/>
      <c r="H328" s="43"/>
      <c r="I328" s="76">
        <f t="shared" si="16"/>
        <v>0</v>
      </c>
      <c r="J328" s="124"/>
    </row>
    <row r="329" spans="1:12" s="17" customFormat="1" x14ac:dyDescent="0.25">
      <c r="A329" s="150"/>
      <c r="B329" s="215"/>
      <c r="C329" s="222"/>
      <c r="D329" s="223"/>
      <c r="E329" s="116"/>
      <c r="F329" s="117"/>
      <c r="G329" s="118"/>
      <c r="H329" s="43"/>
      <c r="I329" s="76">
        <f t="shared" si="16"/>
        <v>0</v>
      </c>
      <c r="J329" s="124"/>
    </row>
    <row r="330" spans="1:12" s="17" customFormat="1" ht="13.9" customHeight="1" x14ac:dyDescent="0.25">
      <c r="A330" s="150"/>
      <c r="B330" s="215"/>
      <c r="C330" s="222"/>
      <c r="D330" s="223"/>
      <c r="E330" s="116"/>
      <c r="F330" s="117"/>
      <c r="G330" s="118"/>
      <c r="H330" s="43"/>
      <c r="I330" s="76">
        <f t="shared" si="16"/>
        <v>0</v>
      </c>
      <c r="J330" s="124"/>
    </row>
    <row r="331" spans="1:12" s="17" customFormat="1" x14ac:dyDescent="0.25">
      <c r="A331" s="150"/>
      <c r="B331" s="215"/>
      <c r="C331" s="222"/>
      <c r="D331" s="223"/>
      <c r="E331" s="116"/>
      <c r="F331" s="117"/>
      <c r="G331" s="118"/>
      <c r="H331" s="43"/>
      <c r="I331" s="76">
        <f t="shared" si="16"/>
        <v>0</v>
      </c>
      <c r="J331" s="124"/>
    </row>
    <row r="332" spans="1:12" s="17" customFormat="1" x14ac:dyDescent="0.25">
      <c r="A332" s="150"/>
      <c r="B332" s="215"/>
      <c r="C332" s="222"/>
      <c r="D332" s="223"/>
      <c r="E332" s="116"/>
      <c r="F332" s="117"/>
      <c r="G332" s="118"/>
      <c r="H332" s="43"/>
      <c r="I332" s="76">
        <f t="shared" si="16"/>
        <v>0</v>
      </c>
      <c r="J332" s="124"/>
    </row>
    <row r="333" spans="1:12" s="17" customFormat="1" x14ac:dyDescent="0.25">
      <c r="A333" s="150"/>
      <c r="B333" s="215"/>
      <c r="C333" s="222"/>
      <c r="D333" s="223"/>
      <c r="E333" s="116"/>
      <c r="F333" s="117"/>
      <c r="G333" s="118"/>
      <c r="H333" s="43"/>
      <c r="I333" s="76">
        <f t="shared" si="16"/>
        <v>0</v>
      </c>
      <c r="J333" s="124"/>
    </row>
    <row r="334" spans="1:12" s="17" customFormat="1" x14ac:dyDescent="0.25">
      <c r="A334" s="150"/>
      <c r="B334" s="215"/>
      <c r="C334" s="222"/>
      <c r="D334" s="223"/>
      <c r="E334" s="116"/>
      <c r="F334" s="117"/>
      <c r="G334" s="118"/>
      <c r="H334" s="43"/>
      <c r="I334" s="76">
        <f t="shared" si="16"/>
        <v>0</v>
      </c>
      <c r="J334" s="124"/>
    </row>
    <row r="335" spans="1:12" s="17" customFormat="1" x14ac:dyDescent="0.25">
      <c r="A335" s="150"/>
      <c r="B335" s="215"/>
      <c r="C335" s="222"/>
      <c r="D335" s="223"/>
      <c r="E335" s="116"/>
      <c r="F335" s="117"/>
      <c r="G335" s="118"/>
      <c r="H335" s="43"/>
      <c r="I335" s="76">
        <f t="shared" si="16"/>
        <v>0</v>
      </c>
      <c r="J335" s="124"/>
    </row>
    <row r="336" spans="1:12" s="17" customFormat="1" x14ac:dyDescent="0.25">
      <c r="A336" s="150"/>
      <c r="B336" s="215"/>
      <c r="C336" s="222"/>
      <c r="D336" s="223"/>
      <c r="E336" s="116"/>
      <c r="F336" s="117"/>
      <c r="G336" s="118"/>
      <c r="H336" s="43"/>
      <c r="I336" s="76">
        <f t="shared" si="16"/>
        <v>0</v>
      </c>
      <c r="J336" s="124"/>
    </row>
    <row r="337" spans="1:11" s="17" customFormat="1" ht="13.9" customHeight="1" x14ac:dyDescent="0.25">
      <c r="A337" s="150"/>
      <c r="B337" s="215"/>
      <c r="C337" s="222"/>
      <c r="D337" s="223"/>
      <c r="E337" s="116"/>
      <c r="F337" s="117"/>
      <c r="G337" s="118"/>
      <c r="H337" s="43"/>
      <c r="I337" s="76">
        <f t="shared" si="16"/>
        <v>0</v>
      </c>
      <c r="J337" s="124"/>
    </row>
    <row r="338" spans="1:11" s="17" customFormat="1" x14ac:dyDescent="0.25">
      <c r="A338" s="150"/>
      <c r="B338" s="215"/>
      <c r="C338" s="222"/>
      <c r="D338" s="223"/>
      <c r="E338" s="116"/>
      <c r="F338" s="117"/>
      <c r="G338" s="118"/>
      <c r="H338" s="43"/>
      <c r="I338" s="76">
        <f t="shared" si="16"/>
        <v>0</v>
      </c>
      <c r="J338" s="124"/>
    </row>
    <row r="339" spans="1:11" s="17" customFormat="1" x14ac:dyDescent="0.25">
      <c r="A339" s="150"/>
      <c r="B339" s="215"/>
      <c r="C339" s="222"/>
      <c r="D339" s="223"/>
      <c r="E339" s="116"/>
      <c r="F339" s="117"/>
      <c r="G339" s="118"/>
      <c r="H339" s="43"/>
      <c r="I339" s="76">
        <f t="shared" si="16"/>
        <v>0</v>
      </c>
      <c r="J339" s="124"/>
    </row>
    <row r="340" spans="1:11" s="17" customFormat="1" x14ac:dyDescent="0.25">
      <c r="A340" s="150"/>
      <c r="B340" s="215"/>
      <c r="C340" s="222"/>
      <c r="D340" s="223"/>
      <c r="E340" s="116"/>
      <c r="F340" s="117"/>
      <c r="G340" s="118"/>
      <c r="H340" s="43"/>
      <c r="I340" s="76">
        <f t="shared" si="16"/>
        <v>0</v>
      </c>
      <c r="J340" s="124"/>
    </row>
    <row r="341" spans="1:11" s="17" customFormat="1" x14ac:dyDescent="0.25">
      <c r="A341" s="150"/>
      <c r="B341" s="215"/>
      <c r="C341" s="222"/>
      <c r="D341" s="223"/>
      <c r="E341" s="116"/>
      <c r="F341" s="117"/>
      <c r="G341" s="118"/>
      <c r="H341" s="43"/>
      <c r="I341" s="76">
        <f t="shared" si="16"/>
        <v>0</v>
      </c>
      <c r="J341" s="124"/>
    </row>
    <row r="342" spans="1:11" s="17" customFormat="1" x14ac:dyDescent="0.25">
      <c r="A342" s="150"/>
      <c r="B342" s="215"/>
      <c r="C342" s="222"/>
      <c r="D342" s="223"/>
      <c r="E342" s="116"/>
      <c r="F342" s="117"/>
      <c r="G342" s="118"/>
      <c r="H342" s="43"/>
      <c r="I342" s="76">
        <f t="shared" si="16"/>
        <v>0</v>
      </c>
      <c r="J342" s="124"/>
    </row>
    <row r="343" spans="1:11" s="17" customFormat="1" x14ac:dyDescent="0.25">
      <c r="A343" s="150"/>
      <c r="B343" s="215"/>
      <c r="C343" s="222"/>
      <c r="D343" s="223"/>
      <c r="E343" s="116"/>
      <c r="F343" s="117"/>
      <c r="G343" s="118"/>
      <c r="H343" s="43"/>
      <c r="I343" s="76">
        <f t="shared" si="16"/>
        <v>0</v>
      </c>
      <c r="J343" s="124"/>
    </row>
    <row r="344" spans="1:11" s="17" customFormat="1" x14ac:dyDescent="0.25">
      <c r="J344" s="124"/>
    </row>
    <row r="345" spans="1:11" s="17" customFormat="1" x14ac:dyDescent="0.25">
      <c r="J345" s="125"/>
    </row>
    <row r="346" spans="1:11" s="17" customFormat="1" x14ac:dyDescent="0.25">
      <c r="J346" s="125"/>
    </row>
    <row r="347" spans="1:11" s="17" customFormat="1" x14ac:dyDescent="0.25">
      <c r="J347" s="125"/>
    </row>
    <row r="348" spans="1:11" s="17" customFormat="1" ht="15.5" x14ac:dyDescent="0.35">
      <c r="C348" s="203" t="s">
        <v>141</v>
      </c>
      <c r="D348" s="214"/>
      <c r="E348" s="214"/>
      <c r="F348" s="214"/>
      <c r="G348" s="214"/>
      <c r="H348" s="214"/>
      <c r="J348" s="125"/>
    </row>
    <row r="349" spans="1:11" s="17" customFormat="1" ht="12" customHeight="1" x14ac:dyDescent="0.25">
      <c r="C349" s="92"/>
      <c r="J349" s="125"/>
      <c r="K349" s="52"/>
    </row>
    <row r="350" spans="1:11" s="17" customFormat="1" ht="67.900000000000006" hidden="1" customHeight="1" x14ac:dyDescent="0.25">
      <c r="C350" s="92"/>
      <c r="J350" s="125" t="s">
        <v>41</v>
      </c>
      <c r="K350" s="52"/>
    </row>
    <row r="351" spans="1:11" s="26" customFormat="1" ht="17.5" x14ac:dyDescent="0.35">
      <c r="A351" s="28" t="s">
        <v>40</v>
      </c>
      <c r="B351" s="42"/>
      <c r="H351" s="28" t="s">
        <v>15</v>
      </c>
      <c r="I351" s="36">
        <f>SUM(I354:I373)</f>
        <v>0</v>
      </c>
      <c r="J351" s="125" t="s">
        <v>42</v>
      </c>
      <c r="K351" s="54"/>
    </row>
    <row r="352" spans="1:11" s="26" customFormat="1" x14ac:dyDescent="0.25">
      <c r="J352" s="125"/>
      <c r="K352" s="54"/>
    </row>
    <row r="353" spans="1:11" s="26" customFormat="1" ht="41.5" customHeight="1" x14ac:dyDescent="0.25">
      <c r="A353" s="220" t="s">
        <v>159</v>
      </c>
      <c r="B353" s="221"/>
      <c r="C353" s="180" t="s">
        <v>70</v>
      </c>
      <c r="D353" s="204"/>
      <c r="E353" s="204"/>
      <c r="F353" s="193"/>
      <c r="G353" s="49" t="s">
        <v>44</v>
      </c>
      <c r="H353" s="49" t="s">
        <v>94</v>
      </c>
      <c r="I353" s="49" t="s">
        <v>14</v>
      </c>
      <c r="J353" s="125"/>
      <c r="K353" s="54"/>
    </row>
    <row r="354" spans="1:11" s="17" customFormat="1" ht="13.15" customHeight="1" x14ac:dyDescent="0.25">
      <c r="A354" s="217"/>
      <c r="B354" s="218"/>
      <c r="C354" s="189"/>
      <c r="D354" s="219"/>
      <c r="E354" s="219"/>
      <c r="F354" s="190"/>
      <c r="G354" s="70"/>
      <c r="H354" s="69"/>
      <c r="I354" s="76">
        <f t="shared" ref="I354:I369" si="17">IF(ISBLANK(A354),0,IF(LEN(C354)&lt;6,0,ROUND(IF(A354=" ",G354,G354*H354),0)))</f>
        <v>0</v>
      </c>
      <c r="J354" s="125"/>
      <c r="K354" s="52"/>
    </row>
    <row r="355" spans="1:11" s="17" customFormat="1" ht="13.15" customHeight="1" x14ac:dyDescent="0.25">
      <c r="A355" s="217"/>
      <c r="B355" s="218"/>
      <c r="C355" s="189"/>
      <c r="D355" s="219"/>
      <c r="E355" s="219"/>
      <c r="F355" s="190"/>
      <c r="G355" s="70"/>
      <c r="H355" s="69"/>
      <c r="I355" s="43">
        <f t="shared" si="17"/>
        <v>0</v>
      </c>
      <c r="J355" s="125"/>
      <c r="K355" s="52"/>
    </row>
    <row r="356" spans="1:11" s="17" customFormat="1" ht="13.15" customHeight="1" x14ac:dyDescent="0.25">
      <c r="A356" s="217"/>
      <c r="B356" s="218"/>
      <c r="C356" s="189"/>
      <c r="D356" s="219"/>
      <c r="E356" s="219"/>
      <c r="F356" s="190"/>
      <c r="G356" s="70"/>
      <c r="H356" s="69"/>
      <c r="I356" s="76">
        <f t="shared" si="17"/>
        <v>0</v>
      </c>
      <c r="J356" s="125"/>
      <c r="K356" s="52"/>
    </row>
    <row r="357" spans="1:11" s="17" customFormat="1" x14ac:dyDescent="0.25">
      <c r="A357" s="217"/>
      <c r="B357" s="218"/>
      <c r="C357" s="189"/>
      <c r="D357" s="219"/>
      <c r="E357" s="219"/>
      <c r="F357" s="190"/>
      <c r="G357" s="70"/>
      <c r="H357" s="69"/>
      <c r="I357" s="43">
        <f t="shared" si="17"/>
        <v>0</v>
      </c>
      <c r="J357" s="125"/>
      <c r="K357" s="52"/>
    </row>
    <row r="358" spans="1:11" s="17" customFormat="1" x14ac:dyDescent="0.25">
      <c r="A358" s="217"/>
      <c r="B358" s="218"/>
      <c r="C358" s="189"/>
      <c r="D358" s="219"/>
      <c r="E358" s="219"/>
      <c r="F358" s="190"/>
      <c r="G358" s="70"/>
      <c r="H358" s="69"/>
      <c r="I358" s="43">
        <f t="shared" si="17"/>
        <v>0</v>
      </c>
      <c r="J358" s="125"/>
      <c r="K358" s="52"/>
    </row>
    <row r="359" spans="1:11" s="17" customFormat="1" x14ac:dyDescent="0.25">
      <c r="A359" s="217"/>
      <c r="B359" s="218"/>
      <c r="C359" s="189"/>
      <c r="D359" s="219"/>
      <c r="E359" s="219"/>
      <c r="F359" s="190"/>
      <c r="G359" s="70"/>
      <c r="H359" s="69"/>
      <c r="I359" s="43">
        <f t="shared" si="17"/>
        <v>0</v>
      </c>
      <c r="J359" s="125"/>
      <c r="K359" s="52"/>
    </row>
    <row r="360" spans="1:11" s="17" customFormat="1" x14ac:dyDescent="0.25">
      <c r="A360" s="217"/>
      <c r="B360" s="218"/>
      <c r="C360" s="189"/>
      <c r="D360" s="219"/>
      <c r="E360" s="219"/>
      <c r="F360" s="190"/>
      <c r="G360" s="70"/>
      <c r="H360" s="69"/>
      <c r="I360" s="43">
        <f t="shared" si="17"/>
        <v>0</v>
      </c>
      <c r="J360" s="125"/>
      <c r="K360" s="52"/>
    </row>
    <row r="361" spans="1:11" s="17" customFormat="1" x14ac:dyDescent="0.25">
      <c r="A361" s="217"/>
      <c r="B361" s="218"/>
      <c r="C361" s="189"/>
      <c r="D361" s="219"/>
      <c r="E361" s="219"/>
      <c r="F361" s="190"/>
      <c r="G361" s="70"/>
      <c r="H361" s="69"/>
      <c r="I361" s="43">
        <f t="shared" si="17"/>
        <v>0</v>
      </c>
      <c r="J361" s="125"/>
      <c r="K361" s="52"/>
    </row>
    <row r="362" spans="1:11" s="17" customFormat="1" x14ac:dyDescent="0.25">
      <c r="A362" s="217"/>
      <c r="B362" s="218"/>
      <c r="C362" s="189"/>
      <c r="D362" s="219"/>
      <c r="E362" s="219"/>
      <c r="F362" s="190"/>
      <c r="G362" s="70"/>
      <c r="H362" s="69"/>
      <c r="I362" s="43">
        <f t="shared" si="17"/>
        <v>0</v>
      </c>
      <c r="J362" s="125"/>
      <c r="K362" s="52"/>
    </row>
    <row r="363" spans="1:11" s="17" customFormat="1" x14ac:dyDescent="0.25">
      <c r="A363" s="217"/>
      <c r="B363" s="218"/>
      <c r="C363" s="189"/>
      <c r="D363" s="219"/>
      <c r="E363" s="219"/>
      <c r="F363" s="190"/>
      <c r="G363" s="70"/>
      <c r="H363" s="69"/>
      <c r="I363" s="43">
        <f t="shared" si="17"/>
        <v>0</v>
      </c>
      <c r="J363" s="125"/>
      <c r="K363" s="52"/>
    </row>
    <row r="364" spans="1:11" s="17" customFormat="1" x14ac:dyDescent="0.25">
      <c r="A364" s="217"/>
      <c r="B364" s="218"/>
      <c r="C364" s="189"/>
      <c r="D364" s="219"/>
      <c r="E364" s="219"/>
      <c r="F364" s="190"/>
      <c r="G364" s="70"/>
      <c r="H364" s="69"/>
      <c r="I364" s="43">
        <f t="shared" si="17"/>
        <v>0</v>
      </c>
      <c r="J364" s="125"/>
      <c r="K364" s="52"/>
    </row>
    <row r="365" spans="1:11" s="17" customFormat="1" x14ac:dyDescent="0.25">
      <c r="A365" s="217"/>
      <c r="B365" s="218"/>
      <c r="C365" s="189"/>
      <c r="D365" s="219"/>
      <c r="E365" s="219"/>
      <c r="F365" s="190"/>
      <c r="G365" s="70"/>
      <c r="H365" s="69"/>
      <c r="I365" s="43">
        <f t="shared" si="17"/>
        <v>0</v>
      </c>
      <c r="J365" s="125"/>
      <c r="K365" s="52"/>
    </row>
    <row r="366" spans="1:11" s="17" customFormat="1" x14ac:dyDescent="0.25">
      <c r="A366" s="217"/>
      <c r="B366" s="218"/>
      <c r="C366" s="189"/>
      <c r="D366" s="219"/>
      <c r="E366" s="219"/>
      <c r="F366" s="190"/>
      <c r="G366" s="70"/>
      <c r="H366" s="69"/>
      <c r="I366" s="43">
        <f t="shared" si="17"/>
        <v>0</v>
      </c>
      <c r="J366" s="125"/>
      <c r="K366" s="52"/>
    </row>
    <row r="367" spans="1:11" s="17" customFormat="1" x14ac:dyDescent="0.25">
      <c r="A367" s="217"/>
      <c r="B367" s="218"/>
      <c r="C367" s="189"/>
      <c r="D367" s="219"/>
      <c r="E367" s="219"/>
      <c r="F367" s="190"/>
      <c r="G367" s="70"/>
      <c r="H367" s="69"/>
      <c r="I367" s="43">
        <f t="shared" si="17"/>
        <v>0</v>
      </c>
      <c r="J367" s="125"/>
      <c r="K367" s="52"/>
    </row>
    <row r="368" spans="1:11" s="17" customFormat="1" x14ac:dyDescent="0.25">
      <c r="A368" s="217"/>
      <c r="B368" s="218"/>
      <c r="C368" s="189"/>
      <c r="D368" s="219"/>
      <c r="E368" s="219"/>
      <c r="F368" s="190"/>
      <c r="G368" s="70"/>
      <c r="H368" s="69"/>
      <c r="I368" s="43">
        <f t="shared" si="17"/>
        <v>0</v>
      </c>
      <c r="J368" s="125"/>
      <c r="K368" s="52"/>
    </row>
    <row r="369" spans="1:11" s="17" customFormat="1" x14ac:dyDescent="0.25">
      <c r="A369" s="217"/>
      <c r="B369" s="218"/>
      <c r="C369" s="189"/>
      <c r="D369" s="219"/>
      <c r="E369" s="219"/>
      <c r="F369" s="190"/>
      <c r="G369" s="70"/>
      <c r="H369" s="69"/>
      <c r="I369" s="43">
        <f t="shared" si="17"/>
        <v>0</v>
      </c>
      <c r="J369" s="125"/>
      <c r="K369" s="52"/>
    </row>
    <row r="370" spans="1:11" s="17" customFormat="1" x14ac:dyDescent="0.25">
      <c r="A370" s="217"/>
      <c r="B370" s="218"/>
      <c r="C370" s="189"/>
      <c r="D370" s="219"/>
      <c r="E370" s="219"/>
      <c r="F370" s="190"/>
      <c r="G370" s="70"/>
      <c r="H370" s="69"/>
      <c r="I370" s="43">
        <f>IF(ISBLANK(A370),0,IF(LEN(C370)&lt;6,0,ROUND(IF(A370=" ",G370,G370*H370),0)))</f>
        <v>0</v>
      </c>
      <c r="J370" s="125"/>
      <c r="K370" s="52"/>
    </row>
    <row r="371" spans="1:11" s="17" customFormat="1" x14ac:dyDescent="0.25">
      <c r="A371" s="217"/>
      <c r="B371" s="218"/>
      <c r="C371" s="189"/>
      <c r="D371" s="219"/>
      <c r="E371" s="219"/>
      <c r="F371" s="190"/>
      <c r="G371" s="70"/>
      <c r="H371" s="69"/>
      <c r="I371" s="43">
        <f>IF(ISBLANK(A371),0,IF(LEN(C371)&lt;6,0,ROUND(IF(A371=" ",G371,G371*H371),0)))</f>
        <v>0</v>
      </c>
      <c r="J371" s="125"/>
      <c r="K371" s="52"/>
    </row>
    <row r="372" spans="1:11" s="17" customFormat="1" x14ac:dyDescent="0.25">
      <c r="A372" s="217"/>
      <c r="B372" s="218"/>
      <c r="C372" s="189"/>
      <c r="D372" s="219"/>
      <c r="E372" s="219"/>
      <c r="F372" s="190"/>
      <c r="G372" s="70"/>
      <c r="H372" s="69"/>
      <c r="I372" s="43">
        <f>IF(ISBLANK(A372),0,IF(LEN(C372)&lt;6,0,ROUND(IF(A372=" ",G372,G372*H372),0)))</f>
        <v>0</v>
      </c>
      <c r="J372" s="125"/>
      <c r="K372" s="52"/>
    </row>
    <row r="373" spans="1:11" s="17" customFormat="1" x14ac:dyDescent="0.25">
      <c r="A373" s="217"/>
      <c r="B373" s="218"/>
      <c r="C373" s="189"/>
      <c r="D373" s="219"/>
      <c r="E373" s="219"/>
      <c r="F373" s="190"/>
      <c r="G373" s="70"/>
      <c r="H373" s="69"/>
      <c r="I373" s="43">
        <f>IF(ISBLANK(A373),0,IF(LEN(C373)&lt;6,0,ROUND(IF(A373=" ",G373,G373*H373),0)))</f>
        <v>0</v>
      </c>
      <c r="J373" s="125"/>
      <c r="K373" s="52"/>
    </row>
    <row r="374" spans="1:11" s="17" customFormat="1" x14ac:dyDescent="0.25">
      <c r="C374" s="92"/>
      <c r="J374" s="125"/>
      <c r="K374" s="52"/>
    </row>
    <row r="375" spans="1:11" s="17" customFormat="1" x14ac:dyDescent="0.25">
      <c r="C375" s="92"/>
      <c r="J375" s="125"/>
      <c r="K375" s="52"/>
    </row>
    <row r="376" spans="1:11" s="17" customFormat="1" x14ac:dyDescent="0.25">
      <c r="C376" s="92"/>
      <c r="J376" s="125" t="s">
        <v>46</v>
      </c>
      <c r="K376" s="52"/>
    </row>
    <row r="377" spans="1:11" s="26" customFormat="1" ht="17.5" x14ac:dyDescent="0.35">
      <c r="A377" s="28" t="s">
        <v>188</v>
      </c>
      <c r="B377" s="42"/>
      <c r="E377" s="32"/>
      <c r="H377" s="28" t="s">
        <v>15</v>
      </c>
      <c r="I377" s="36">
        <f>SUM(I380:I401)</f>
        <v>0</v>
      </c>
      <c r="J377" s="125" t="s">
        <v>47</v>
      </c>
      <c r="K377" s="54"/>
    </row>
    <row r="378" spans="1:11" s="26" customFormat="1" ht="13" x14ac:dyDescent="0.3">
      <c r="E378" s="32"/>
      <c r="J378" s="125"/>
      <c r="K378" s="54"/>
    </row>
    <row r="379" spans="1:11" s="26" customFormat="1" ht="39" customHeight="1" x14ac:dyDescent="0.25">
      <c r="A379" s="220" t="s">
        <v>159</v>
      </c>
      <c r="B379" s="221"/>
      <c r="C379" s="205" t="s">
        <v>70</v>
      </c>
      <c r="D379" s="206"/>
      <c r="E379" s="206"/>
      <c r="F379" s="206"/>
      <c r="G379" s="49" t="s">
        <v>44</v>
      </c>
      <c r="H379" s="49" t="s">
        <v>94</v>
      </c>
      <c r="I379" s="49" t="s">
        <v>14</v>
      </c>
      <c r="J379" s="125"/>
      <c r="K379" s="54"/>
    </row>
    <row r="380" spans="1:11" s="17" customFormat="1" x14ac:dyDescent="0.25">
      <c r="A380" s="216"/>
      <c r="B380" s="216"/>
      <c r="C380" s="215"/>
      <c r="D380" s="216"/>
      <c r="E380" s="216"/>
      <c r="F380" s="216"/>
      <c r="G380" s="70"/>
      <c r="H380" s="69"/>
      <c r="I380" s="76">
        <f>IF(ISBLANK(A380),0,IF(LEN(C380)&lt;6,0,ROUND(IF(A380=" ",G380,G380*H380),0)))</f>
        <v>0</v>
      </c>
      <c r="J380" s="124"/>
      <c r="K380" s="52"/>
    </row>
    <row r="381" spans="1:11" s="17" customFormat="1" x14ac:dyDescent="0.25">
      <c r="A381" s="216"/>
      <c r="B381" s="216"/>
      <c r="C381" s="215"/>
      <c r="D381" s="216"/>
      <c r="E381" s="216"/>
      <c r="F381" s="216"/>
      <c r="G381" s="70"/>
      <c r="H381" s="69"/>
      <c r="I381" s="43">
        <f>IF(ISBLANK(A381),0,IF(LEN(C381)&lt;6,0,ROUND(IF(A381=" ",G381,G381*H381),0)))</f>
        <v>0</v>
      </c>
      <c r="J381" s="124"/>
      <c r="K381" s="52"/>
    </row>
    <row r="382" spans="1:11" s="17" customFormat="1" x14ac:dyDescent="0.25">
      <c r="A382" s="216"/>
      <c r="B382" s="216"/>
      <c r="C382" s="215"/>
      <c r="D382" s="216"/>
      <c r="E382" s="216"/>
      <c r="F382" s="216"/>
      <c r="G382" s="70"/>
      <c r="H382" s="69"/>
      <c r="I382" s="43">
        <f t="shared" ref="I382:I401" si="18">IF(ISBLANK(A382),0,IF(LEN(C382)&lt;6,0,ROUND(IF(A382=" ",G382,G382*H382),0)))</f>
        <v>0</v>
      </c>
      <c r="J382" s="124"/>
      <c r="K382" s="52"/>
    </row>
    <row r="383" spans="1:11" s="17" customFormat="1" x14ac:dyDescent="0.25">
      <c r="A383" s="216"/>
      <c r="B383" s="216"/>
      <c r="C383" s="215"/>
      <c r="D383" s="216"/>
      <c r="E383" s="216"/>
      <c r="F383" s="216"/>
      <c r="G383" s="70"/>
      <c r="H383" s="69"/>
      <c r="I383" s="43">
        <f t="shared" si="18"/>
        <v>0</v>
      </c>
      <c r="J383" s="124"/>
      <c r="K383" s="52"/>
    </row>
    <row r="384" spans="1:11" s="17" customFormat="1" x14ac:dyDescent="0.25">
      <c r="A384" s="216"/>
      <c r="B384" s="216"/>
      <c r="C384" s="215"/>
      <c r="D384" s="216"/>
      <c r="E384" s="216"/>
      <c r="F384" s="216"/>
      <c r="G384" s="70"/>
      <c r="H384" s="69"/>
      <c r="I384" s="43">
        <f t="shared" si="18"/>
        <v>0</v>
      </c>
      <c r="J384" s="124"/>
      <c r="K384" s="52"/>
    </row>
    <row r="385" spans="1:11" s="17" customFormat="1" x14ac:dyDescent="0.25">
      <c r="A385" s="216"/>
      <c r="B385" s="216"/>
      <c r="C385" s="215"/>
      <c r="D385" s="216"/>
      <c r="E385" s="216"/>
      <c r="F385" s="216"/>
      <c r="G385" s="70"/>
      <c r="H385" s="69"/>
      <c r="I385" s="43">
        <f t="shared" si="18"/>
        <v>0</v>
      </c>
      <c r="J385" s="124"/>
      <c r="K385" s="52"/>
    </row>
    <row r="386" spans="1:11" s="17" customFormat="1" x14ac:dyDescent="0.25">
      <c r="A386" s="216"/>
      <c r="B386" s="216"/>
      <c r="C386" s="215"/>
      <c r="D386" s="216"/>
      <c r="E386" s="216"/>
      <c r="F386" s="216"/>
      <c r="G386" s="70"/>
      <c r="H386" s="69"/>
      <c r="I386" s="43">
        <f t="shared" si="18"/>
        <v>0</v>
      </c>
      <c r="J386" s="124"/>
      <c r="K386" s="52"/>
    </row>
    <row r="387" spans="1:11" s="17" customFormat="1" x14ac:dyDescent="0.25">
      <c r="A387" s="216"/>
      <c r="B387" s="216"/>
      <c r="C387" s="215"/>
      <c r="D387" s="216"/>
      <c r="E387" s="216"/>
      <c r="F387" s="216"/>
      <c r="G387" s="70"/>
      <c r="H387" s="69"/>
      <c r="I387" s="43">
        <f t="shared" si="18"/>
        <v>0</v>
      </c>
      <c r="J387" s="124"/>
      <c r="K387" s="52"/>
    </row>
    <row r="388" spans="1:11" s="17" customFormat="1" x14ac:dyDescent="0.25">
      <c r="A388" s="216"/>
      <c r="B388" s="216"/>
      <c r="C388" s="215"/>
      <c r="D388" s="216"/>
      <c r="E388" s="216"/>
      <c r="F388" s="216"/>
      <c r="G388" s="70"/>
      <c r="H388" s="69"/>
      <c r="I388" s="43">
        <f t="shared" si="18"/>
        <v>0</v>
      </c>
      <c r="J388" s="124"/>
      <c r="K388" s="52"/>
    </row>
    <row r="389" spans="1:11" s="17" customFormat="1" x14ac:dyDescent="0.25">
      <c r="A389" s="216"/>
      <c r="B389" s="216"/>
      <c r="C389" s="215"/>
      <c r="D389" s="216"/>
      <c r="E389" s="216"/>
      <c r="F389" s="216"/>
      <c r="G389" s="70"/>
      <c r="H389" s="69"/>
      <c r="I389" s="43">
        <f t="shared" si="18"/>
        <v>0</v>
      </c>
      <c r="J389" s="124"/>
      <c r="K389" s="52"/>
    </row>
    <row r="390" spans="1:11" s="17" customFormat="1" x14ac:dyDescent="0.25">
      <c r="A390" s="216"/>
      <c r="B390" s="216"/>
      <c r="C390" s="215"/>
      <c r="D390" s="216"/>
      <c r="E390" s="216"/>
      <c r="F390" s="216"/>
      <c r="G390" s="70"/>
      <c r="H390" s="69"/>
      <c r="I390" s="43">
        <f t="shared" si="18"/>
        <v>0</v>
      </c>
      <c r="J390" s="124"/>
      <c r="K390" s="52"/>
    </row>
    <row r="391" spans="1:11" s="17" customFormat="1" x14ac:dyDescent="0.25">
      <c r="A391" s="216"/>
      <c r="B391" s="216"/>
      <c r="C391" s="215"/>
      <c r="D391" s="216"/>
      <c r="E391" s="216"/>
      <c r="F391" s="216"/>
      <c r="G391" s="70"/>
      <c r="H391" s="69"/>
      <c r="I391" s="43">
        <f t="shared" si="18"/>
        <v>0</v>
      </c>
      <c r="J391" s="124"/>
      <c r="K391" s="52"/>
    </row>
    <row r="392" spans="1:11" s="17" customFormat="1" x14ac:dyDescent="0.25">
      <c r="A392" s="216"/>
      <c r="B392" s="216"/>
      <c r="C392" s="215"/>
      <c r="D392" s="216"/>
      <c r="E392" s="216"/>
      <c r="F392" s="216"/>
      <c r="G392" s="70"/>
      <c r="H392" s="69"/>
      <c r="I392" s="43">
        <f t="shared" si="18"/>
        <v>0</v>
      </c>
      <c r="J392" s="124"/>
      <c r="K392" s="52"/>
    </row>
    <row r="393" spans="1:11" s="17" customFormat="1" ht="18.75" customHeight="1" x14ac:dyDescent="0.25">
      <c r="A393" s="216"/>
      <c r="B393" s="216"/>
      <c r="C393" s="215"/>
      <c r="D393" s="216"/>
      <c r="E393" s="216"/>
      <c r="F393" s="216"/>
      <c r="G393" s="70"/>
      <c r="H393" s="69"/>
      <c r="I393" s="43">
        <f t="shared" si="18"/>
        <v>0</v>
      </c>
      <c r="J393" s="124"/>
      <c r="K393" s="52"/>
    </row>
    <row r="394" spans="1:11" s="17" customFormat="1" x14ac:dyDescent="0.25">
      <c r="A394" s="216"/>
      <c r="B394" s="216"/>
      <c r="C394" s="215"/>
      <c r="D394" s="216"/>
      <c r="E394" s="216"/>
      <c r="F394" s="216"/>
      <c r="G394" s="70"/>
      <c r="H394" s="69"/>
      <c r="I394" s="43">
        <f t="shared" si="18"/>
        <v>0</v>
      </c>
      <c r="J394" s="124"/>
      <c r="K394" s="52"/>
    </row>
    <row r="395" spans="1:11" s="17" customFormat="1" x14ac:dyDescent="0.25">
      <c r="A395" s="216"/>
      <c r="B395" s="216"/>
      <c r="C395" s="215"/>
      <c r="D395" s="216"/>
      <c r="E395" s="216"/>
      <c r="F395" s="216"/>
      <c r="G395" s="70"/>
      <c r="H395" s="69"/>
      <c r="I395" s="43">
        <f t="shared" si="18"/>
        <v>0</v>
      </c>
      <c r="J395" s="124"/>
      <c r="K395" s="52"/>
    </row>
    <row r="396" spans="1:11" s="17" customFormat="1" x14ac:dyDescent="0.25">
      <c r="A396" s="216"/>
      <c r="B396" s="216"/>
      <c r="C396" s="215"/>
      <c r="D396" s="216"/>
      <c r="E396" s="216"/>
      <c r="F396" s="216"/>
      <c r="G396" s="70"/>
      <c r="H396" s="69"/>
      <c r="I396" s="43">
        <f t="shared" si="18"/>
        <v>0</v>
      </c>
      <c r="J396" s="124"/>
      <c r="K396" s="52"/>
    </row>
    <row r="397" spans="1:11" s="17" customFormat="1" x14ac:dyDescent="0.25">
      <c r="A397" s="216"/>
      <c r="B397" s="216"/>
      <c r="C397" s="215"/>
      <c r="D397" s="216"/>
      <c r="E397" s="216"/>
      <c r="F397" s="216"/>
      <c r="G397" s="70"/>
      <c r="H397" s="69"/>
      <c r="I397" s="43">
        <f t="shared" si="18"/>
        <v>0</v>
      </c>
      <c r="J397" s="124"/>
      <c r="K397" s="52"/>
    </row>
    <row r="398" spans="1:11" s="17" customFormat="1" x14ac:dyDescent="0.25">
      <c r="A398" s="216"/>
      <c r="B398" s="216"/>
      <c r="C398" s="215"/>
      <c r="D398" s="216"/>
      <c r="E398" s="216"/>
      <c r="F398" s="216"/>
      <c r="G398" s="70"/>
      <c r="H398" s="69"/>
      <c r="I398" s="43">
        <f t="shared" si="18"/>
        <v>0</v>
      </c>
      <c r="J398" s="125"/>
      <c r="K398" s="52"/>
    </row>
    <row r="399" spans="1:11" s="17" customFormat="1" x14ac:dyDescent="0.25">
      <c r="A399" s="216"/>
      <c r="B399" s="216"/>
      <c r="C399" s="215"/>
      <c r="D399" s="216"/>
      <c r="E399" s="216"/>
      <c r="F399" s="216"/>
      <c r="G399" s="70"/>
      <c r="H399" s="69"/>
      <c r="I399" s="43">
        <f t="shared" si="18"/>
        <v>0</v>
      </c>
      <c r="J399" s="125"/>
      <c r="K399" s="52"/>
    </row>
    <row r="400" spans="1:11" s="17" customFormat="1" x14ac:dyDescent="0.25">
      <c r="A400" s="216"/>
      <c r="B400" s="216"/>
      <c r="C400" s="215"/>
      <c r="D400" s="216"/>
      <c r="E400" s="216"/>
      <c r="F400" s="216"/>
      <c r="G400" s="70"/>
      <c r="H400" s="69"/>
      <c r="I400" s="43">
        <f t="shared" si="18"/>
        <v>0</v>
      </c>
      <c r="J400" s="125"/>
      <c r="K400" s="52"/>
    </row>
    <row r="401" spans="1:11" s="17" customFormat="1" x14ac:dyDescent="0.25">
      <c r="A401" s="216"/>
      <c r="B401" s="216"/>
      <c r="C401" s="215"/>
      <c r="D401" s="216"/>
      <c r="E401" s="216"/>
      <c r="F401" s="216"/>
      <c r="G401" s="70"/>
      <c r="H401" s="69"/>
      <c r="I401" s="43">
        <f t="shared" si="18"/>
        <v>0</v>
      </c>
      <c r="J401" s="125"/>
      <c r="K401" s="52"/>
    </row>
    <row r="402" spans="1:11" s="17" customFormat="1" x14ac:dyDescent="0.25">
      <c r="C402" s="92"/>
      <c r="J402" s="125"/>
      <c r="K402" s="52"/>
    </row>
    <row r="403" spans="1:11" s="17" customFormat="1" ht="15.5" x14ac:dyDescent="0.35">
      <c r="B403" s="203" t="s">
        <v>141</v>
      </c>
      <c r="C403" s="214"/>
      <c r="D403" s="214"/>
      <c r="E403" s="214"/>
      <c r="F403" s="214"/>
      <c r="G403" s="214"/>
      <c r="J403" s="125" t="s">
        <v>21</v>
      </c>
      <c r="K403" s="52"/>
    </row>
    <row r="404" spans="1:11" s="26" customFormat="1" ht="17.5" x14ac:dyDescent="0.35">
      <c r="A404" s="28" t="s">
        <v>48</v>
      </c>
      <c r="B404" s="42"/>
      <c r="H404" s="28" t="s">
        <v>15</v>
      </c>
      <c r="I404" s="36">
        <f>SUM(H407:H429)</f>
        <v>0</v>
      </c>
      <c r="J404" s="125" t="s">
        <v>102</v>
      </c>
      <c r="K404" s="54"/>
    </row>
    <row r="405" spans="1:11" s="26" customFormat="1" x14ac:dyDescent="0.25">
      <c r="J405" s="125" t="s">
        <v>22</v>
      </c>
      <c r="K405" s="54"/>
    </row>
    <row r="406" spans="1:11" s="26" customFormat="1" ht="26" x14ac:dyDescent="0.25">
      <c r="A406" s="96" t="s">
        <v>49</v>
      </c>
      <c r="B406" s="205" t="s">
        <v>71</v>
      </c>
      <c r="C406" s="206"/>
      <c r="D406" s="206"/>
      <c r="E406" s="206"/>
      <c r="F406" s="49" t="s">
        <v>72</v>
      </c>
      <c r="G406" s="49" t="s">
        <v>34</v>
      </c>
      <c r="H406" s="49" t="s">
        <v>14</v>
      </c>
      <c r="I406" s="119" t="s">
        <v>89</v>
      </c>
      <c r="J406" s="125" t="s">
        <v>19</v>
      </c>
      <c r="K406" s="54"/>
    </row>
    <row r="407" spans="1:11" s="17" customFormat="1" x14ac:dyDescent="0.25">
      <c r="A407" s="94"/>
      <c r="B407" s="210"/>
      <c r="C407" s="211"/>
      <c r="D407" s="211"/>
      <c r="E407" s="211"/>
      <c r="F407" s="15"/>
      <c r="G407" s="120"/>
      <c r="H407" s="76">
        <f t="shared" ref="H407:H412" si="19">IF(ISBLANK(A407),0,IF(LEN(B407)&lt;6,0,ROUND((F407*G407),0)))</f>
        <v>0</v>
      </c>
      <c r="I407" s="43"/>
      <c r="J407" s="125" t="s">
        <v>20</v>
      </c>
      <c r="K407" s="52"/>
    </row>
    <row r="408" spans="1:11" s="17" customFormat="1" x14ac:dyDescent="0.25">
      <c r="A408" s="94"/>
      <c r="B408" s="210"/>
      <c r="C408" s="211"/>
      <c r="D408" s="211"/>
      <c r="E408" s="211"/>
      <c r="F408" s="15"/>
      <c r="G408" s="120"/>
      <c r="H408" s="76">
        <f t="shared" si="19"/>
        <v>0</v>
      </c>
      <c r="I408" s="43"/>
      <c r="J408" s="125" t="s">
        <v>99</v>
      </c>
      <c r="K408" s="52"/>
    </row>
    <row r="409" spans="1:11" s="17" customFormat="1" x14ac:dyDescent="0.25">
      <c r="A409" s="94"/>
      <c r="B409" s="210"/>
      <c r="C409" s="211"/>
      <c r="D409" s="211"/>
      <c r="E409" s="211"/>
      <c r="F409" s="15"/>
      <c r="G409" s="120"/>
      <c r="H409" s="76">
        <f t="shared" si="19"/>
        <v>0</v>
      </c>
      <c r="I409" s="43"/>
      <c r="J409" s="125" t="s">
        <v>57</v>
      </c>
      <c r="K409" s="52"/>
    </row>
    <row r="410" spans="1:11" s="17" customFormat="1" x14ac:dyDescent="0.25">
      <c r="A410" s="94"/>
      <c r="B410" s="210"/>
      <c r="C410" s="211"/>
      <c r="D410" s="211"/>
      <c r="E410" s="211"/>
      <c r="F410" s="15"/>
      <c r="G410" s="120"/>
      <c r="H410" s="76">
        <f t="shared" si="19"/>
        <v>0</v>
      </c>
      <c r="I410" s="43"/>
      <c r="J410" s="125" t="s">
        <v>108</v>
      </c>
      <c r="K410" s="52"/>
    </row>
    <row r="411" spans="1:11" s="17" customFormat="1" x14ac:dyDescent="0.25">
      <c r="A411" s="94"/>
      <c r="B411" s="210"/>
      <c r="C411" s="211"/>
      <c r="D411" s="211"/>
      <c r="E411" s="211"/>
      <c r="F411" s="15"/>
      <c r="G411" s="120"/>
      <c r="H411" s="76">
        <f t="shared" si="19"/>
        <v>0</v>
      </c>
      <c r="I411" s="43"/>
      <c r="J411" s="125"/>
      <c r="K411" s="52"/>
    </row>
    <row r="412" spans="1:11" s="17" customFormat="1" x14ac:dyDescent="0.25">
      <c r="A412" s="94"/>
      <c r="B412" s="210"/>
      <c r="C412" s="211"/>
      <c r="D412" s="211"/>
      <c r="E412" s="211"/>
      <c r="F412" s="15"/>
      <c r="G412" s="120"/>
      <c r="H412" s="76">
        <f t="shared" si="19"/>
        <v>0</v>
      </c>
      <c r="I412" s="43"/>
      <c r="J412" s="125"/>
      <c r="K412" s="52"/>
    </row>
    <row r="413" spans="1:11" s="17" customFormat="1" x14ac:dyDescent="0.25">
      <c r="A413" s="94"/>
      <c r="B413" s="210"/>
      <c r="C413" s="211"/>
      <c r="D413" s="211"/>
      <c r="E413" s="211"/>
      <c r="F413" s="15"/>
      <c r="G413" s="120"/>
      <c r="H413" s="76">
        <f>IF(ISBLANK(A413),0,IF(LEN(B413)&lt;6,0,ROUND((F413*G413),0)))</f>
        <v>0</v>
      </c>
      <c r="I413" s="43"/>
      <c r="J413" s="125"/>
      <c r="K413" s="52"/>
    </row>
    <row r="414" spans="1:11" s="17" customFormat="1" x14ac:dyDescent="0.25">
      <c r="A414" s="94"/>
      <c r="B414" s="210"/>
      <c r="C414" s="211"/>
      <c r="D414" s="211"/>
      <c r="E414" s="211"/>
      <c r="F414" s="15"/>
      <c r="G414" s="120"/>
      <c r="H414" s="76">
        <f t="shared" ref="H414:H424" si="20">IF(ISBLANK(A414),0,IF(LEN(B414)&lt;6,0,ROUND((F414*G414),0)))</f>
        <v>0</v>
      </c>
      <c r="I414" s="43"/>
      <c r="J414" s="125"/>
      <c r="K414" s="52"/>
    </row>
    <row r="415" spans="1:11" s="17" customFormat="1" x14ac:dyDescent="0.25">
      <c r="A415" s="94"/>
      <c r="B415" s="210"/>
      <c r="C415" s="211"/>
      <c r="D415" s="211"/>
      <c r="E415" s="211"/>
      <c r="F415" s="15"/>
      <c r="G415" s="120"/>
      <c r="H415" s="76">
        <f t="shared" si="20"/>
        <v>0</v>
      </c>
      <c r="I415" s="43"/>
      <c r="J415" s="125"/>
      <c r="K415" s="52"/>
    </row>
    <row r="416" spans="1:11" s="17" customFormat="1" x14ac:dyDescent="0.25">
      <c r="A416" s="94"/>
      <c r="B416" s="210"/>
      <c r="C416" s="211"/>
      <c r="D416" s="211"/>
      <c r="E416" s="211"/>
      <c r="F416" s="15"/>
      <c r="G416" s="120"/>
      <c r="H416" s="76">
        <f t="shared" si="20"/>
        <v>0</v>
      </c>
      <c r="I416" s="43"/>
      <c r="J416" s="125"/>
      <c r="K416" s="52"/>
    </row>
    <row r="417" spans="1:11" s="17" customFormat="1" x14ac:dyDescent="0.25">
      <c r="A417" s="94"/>
      <c r="B417" s="210"/>
      <c r="C417" s="211"/>
      <c r="D417" s="211"/>
      <c r="E417" s="211"/>
      <c r="F417" s="15"/>
      <c r="G417" s="120"/>
      <c r="H417" s="76">
        <f t="shared" si="20"/>
        <v>0</v>
      </c>
      <c r="I417" s="43"/>
      <c r="J417" s="125"/>
      <c r="K417" s="52"/>
    </row>
    <row r="418" spans="1:11" s="17" customFormat="1" x14ac:dyDescent="0.25">
      <c r="A418" s="94"/>
      <c r="B418" s="210"/>
      <c r="C418" s="211"/>
      <c r="D418" s="211"/>
      <c r="E418" s="211"/>
      <c r="F418" s="15"/>
      <c r="G418" s="120"/>
      <c r="H418" s="76">
        <f t="shared" si="20"/>
        <v>0</v>
      </c>
      <c r="I418" s="43"/>
      <c r="J418" s="125"/>
      <c r="K418" s="52"/>
    </row>
    <row r="419" spans="1:11" s="17" customFormat="1" x14ac:dyDescent="0.25">
      <c r="A419" s="94"/>
      <c r="B419" s="210"/>
      <c r="C419" s="211"/>
      <c r="D419" s="211"/>
      <c r="E419" s="211"/>
      <c r="F419" s="15"/>
      <c r="G419" s="120"/>
      <c r="H419" s="76">
        <f t="shared" si="20"/>
        <v>0</v>
      </c>
      <c r="I419" s="43"/>
      <c r="J419" s="125"/>
      <c r="K419" s="52"/>
    </row>
    <row r="420" spans="1:11" s="17" customFormat="1" x14ac:dyDescent="0.25">
      <c r="A420" s="94"/>
      <c r="B420" s="210"/>
      <c r="C420" s="211"/>
      <c r="D420" s="211"/>
      <c r="E420" s="211"/>
      <c r="F420" s="15"/>
      <c r="G420" s="120"/>
      <c r="H420" s="76">
        <f t="shared" si="20"/>
        <v>0</v>
      </c>
      <c r="I420" s="43"/>
      <c r="J420" s="125"/>
      <c r="K420" s="52"/>
    </row>
    <row r="421" spans="1:11" s="17" customFormat="1" x14ac:dyDescent="0.25">
      <c r="A421" s="94"/>
      <c r="B421" s="210"/>
      <c r="C421" s="211"/>
      <c r="D421" s="211"/>
      <c r="E421" s="211"/>
      <c r="F421" s="15"/>
      <c r="G421" s="120"/>
      <c r="H421" s="76">
        <f t="shared" si="20"/>
        <v>0</v>
      </c>
      <c r="I421" s="43"/>
      <c r="J421" s="125"/>
      <c r="K421" s="52"/>
    </row>
    <row r="422" spans="1:11" s="17" customFormat="1" x14ac:dyDescent="0.25">
      <c r="A422" s="94"/>
      <c r="B422" s="210"/>
      <c r="C422" s="211"/>
      <c r="D422" s="211"/>
      <c r="E422" s="211"/>
      <c r="F422" s="15"/>
      <c r="G422" s="120"/>
      <c r="H422" s="76">
        <f t="shared" si="20"/>
        <v>0</v>
      </c>
      <c r="I422" s="43"/>
      <c r="J422" s="125"/>
      <c r="K422" s="52"/>
    </row>
    <row r="423" spans="1:11" s="17" customFormat="1" x14ac:dyDescent="0.25">
      <c r="A423" s="94"/>
      <c r="B423" s="210"/>
      <c r="C423" s="211"/>
      <c r="D423" s="211"/>
      <c r="E423" s="211"/>
      <c r="F423" s="15"/>
      <c r="G423" s="120"/>
      <c r="H423" s="76">
        <f t="shared" si="20"/>
        <v>0</v>
      </c>
      <c r="I423" s="43"/>
      <c r="J423" s="125"/>
      <c r="K423" s="52"/>
    </row>
    <row r="424" spans="1:11" s="17" customFormat="1" x14ac:dyDescent="0.25">
      <c r="A424" s="94"/>
      <c r="B424" s="210"/>
      <c r="C424" s="211"/>
      <c r="D424" s="211"/>
      <c r="E424" s="211"/>
      <c r="F424" s="15"/>
      <c r="G424" s="120"/>
      <c r="H424" s="76">
        <f t="shared" si="20"/>
        <v>0</v>
      </c>
      <c r="I424" s="43"/>
      <c r="J424" s="125"/>
      <c r="K424" s="52"/>
    </row>
    <row r="425" spans="1:11" s="17" customFormat="1" x14ac:dyDescent="0.25">
      <c r="A425" s="94"/>
      <c r="B425" s="210"/>
      <c r="C425" s="211"/>
      <c r="D425" s="211"/>
      <c r="E425" s="211"/>
      <c r="F425" s="15"/>
      <c r="G425" s="120"/>
      <c r="H425" s="76">
        <f>IF(ISBLANK(A425),0,IF(LEN(B425)&lt;6,0,ROUND((F425*G425),0)))</f>
        <v>0</v>
      </c>
      <c r="I425" s="43"/>
      <c r="J425" s="125"/>
      <c r="K425" s="52"/>
    </row>
    <row r="426" spans="1:11" s="17" customFormat="1" x14ac:dyDescent="0.25">
      <c r="A426" s="94"/>
      <c r="B426" s="210"/>
      <c r="C426" s="211"/>
      <c r="D426" s="211"/>
      <c r="E426" s="211"/>
      <c r="F426" s="15"/>
      <c r="G426" s="120"/>
      <c r="H426" s="76">
        <f>IF(ISBLANK(A426),0,IF(LEN(B426)&lt;6,0,ROUND((F426*G426),0)))</f>
        <v>0</v>
      </c>
      <c r="I426" s="43"/>
      <c r="J426" s="124"/>
      <c r="K426" s="52"/>
    </row>
    <row r="427" spans="1:11" s="17" customFormat="1" x14ac:dyDescent="0.25">
      <c r="A427" s="94"/>
      <c r="B427" s="210"/>
      <c r="C427" s="211"/>
      <c r="D427" s="211"/>
      <c r="E427" s="211"/>
      <c r="F427" s="15"/>
      <c r="G427" s="120"/>
      <c r="H427" s="76">
        <f>IF(ISBLANK(A427),0,IF(LEN(B427)&lt;6,0,ROUND((F427*G427),0)))</f>
        <v>0</v>
      </c>
      <c r="I427" s="43"/>
      <c r="J427" s="124"/>
      <c r="K427" s="52"/>
    </row>
    <row r="428" spans="1:11" s="17" customFormat="1" x14ac:dyDescent="0.25">
      <c r="A428" s="94"/>
      <c r="B428" s="210"/>
      <c r="C428" s="211"/>
      <c r="D428" s="211"/>
      <c r="E428" s="211"/>
      <c r="F428" s="15"/>
      <c r="G428" s="120"/>
      <c r="H428" s="76">
        <f>IF(ISBLANK(A428),0,IF(LEN(B428)&lt;6,0,ROUND((F428*G428),0)))</f>
        <v>0</v>
      </c>
      <c r="I428" s="43"/>
      <c r="J428" s="125"/>
      <c r="K428" s="52"/>
    </row>
    <row r="429" spans="1:11" s="17" customFormat="1" x14ac:dyDescent="0.25">
      <c r="A429" s="94"/>
      <c r="B429" s="210"/>
      <c r="C429" s="211"/>
      <c r="D429" s="211"/>
      <c r="E429" s="211"/>
      <c r="F429" s="15"/>
      <c r="G429" s="120"/>
      <c r="H429" s="76">
        <f>IF(ISBLANK(A429),0,IF(LEN(B429)&lt;6,0,ROUND((F429*G429),0)))</f>
        <v>0</v>
      </c>
      <c r="I429" s="43"/>
      <c r="J429" s="125"/>
      <c r="K429" s="52"/>
    </row>
    <row r="430" spans="1:11" s="17" customFormat="1" ht="16.149999999999999" customHeight="1" x14ac:dyDescent="0.25">
      <c r="J430" s="125"/>
    </row>
    <row r="431" spans="1:11" s="17" customFormat="1" x14ac:dyDescent="0.25">
      <c r="J431" s="125"/>
    </row>
    <row r="432" spans="1:11" s="17" customFormat="1" ht="16.149999999999999" customHeight="1" x14ac:dyDescent="0.35">
      <c r="C432" s="203" t="s">
        <v>141</v>
      </c>
      <c r="D432" s="203"/>
      <c r="E432" s="203"/>
      <c r="F432" s="203"/>
      <c r="G432" s="203"/>
      <c r="H432" s="203"/>
      <c r="J432" s="125" t="s">
        <v>46</v>
      </c>
      <c r="K432" s="52"/>
    </row>
    <row r="433" spans="1:11" s="17" customFormat="1" ht="17.5" x14ac:dyDescent="0.35">
      <c r="A433" s="28" t="s">
        <v>117</v>
      </c>
      <c r="B433" s="42"/>
      <c r="C433" s="26"/>
      <c r="D433" s="26"/>
      <c r="E433" s="32"/>
      <c r="F433" s="26"/>
      <c r="G433" s="26"/>
      <c r="H433" s="28" t="s">
        <v>15</v>
      </c>
      <c r="I433" s="36">
        <f>SUM(I436:I450)</f>
        <v>0</v>
      </c>
      <c r="J433" s="125" t="s">
        <v>47</v>
      </c>
      <c r="K433" s="52"/>
    </row>
    <row r="434" spans="1:11" s="26" customFormat="1" ht="13" x14ac:dyDescent="0.3">
      <c r="E434" s="32"/>
      <c r="J434" s="125"/>
      <c r="K434" s="54"/>
    </row>
    <row r="435" spans="1:11" s="26" customFormat="1" ht="26" x14ac:dyDescent="0.25">
      <c r="A435" s="212" t="s">
        <v>43</v>
      </c>
      <c r="B435" s="213"/>
      <c r="C435" s="205" t="s">
        <v>70</v>
      </c>
      <c r="D435" s="206"/>
      <c r="E435" s="206"/>
      <c r="F435" s="206"/>
      <c r="G435" s="49" t="s">
        <v>44</v>
      </c>
      <c r="H435" s="49" t="s">
        <v>94</v>
      </c>
      <c r="I435" s="49" t="s">
        <v>14</v>
      </c>
      <c r="J435" s="125"/>
      <c r="K435" s="54"/>
    </row>
    <row r="436" spans="1:11" s="17" customFormat="1" x14ac:dyDescent="0.25">
      <c r="A436" s="197"/>
      <c r="B436" s="197"/>
      <c r="C436" s="198"/>
      <c r="D436" s="197"/>
      <c r="E436" s="197"/>
      <c r="F436" s="197"/>
      <c r="G436" s="22"/>
      <c r="H436" s="23"/>
      <c r="I436" s="43">
        <f>IF(ISBLANK(A436),0,IF(LEN(C436)&lt;6,0,ROUND(IF(A436="General Supplies",G436,G436*H436),0)))</f>
        <v>0</v>
      </c>
      <c r="J436" s="124"/>
      <c r="K436" s="52"/>
    </row>
    <row r="437" spans="1:11" s="17" customFormat="1" x14ac:dyDescent="0.25">
      <c r="A437" s="197"/>
      <c r="B437" s="197"/>
      <c r="C437" s="198"/>
      <c r="D437" s="197"/>
      <c r="E437" s="197"/>
      <c r="F437" s="197"/>
      <c r="G437" s="22"/>
      <c r="H437" s="23"/>
      <c r="I437" s="43">
        <f t="shared" ref="I437:I447" si="21">IF(ISBLANK(A437),0,IF(LEN(C437)&lt;6,0,ROUND(IF(A437="General Supplies",G437,G437*H437),0)))</f>
        <v>0</v>
      </c>
      <c r="J437" s="124"/>
      <c r="K437" s="52"/>
    </row>
    <row r="438" spans="1:11" s="17" customFormat="1" x14ac:dyDescent="0.25">
      <c r="A438" s="197"/>
      <c r="B438" s="197"/>
      <c r="C438" s="198"/>
      <c r="D438" s="197"/>
      <c r="E438" s="197"/>
      <c r="F438" s="197"/>
      <c r="G438" s="22"/>
      <c r="H438" s="23"/>
      <c r="I438" s="43">
        <f t="shared" si="21"/>
        <v>0</v>
      </c>
      <c r="J438" s="124"/>
      <c r="K438" s="52"/>
    </row>
    <row r="439" spans="1:11" s="17" customFormat="1" x14ac:dyDescent="0.25">
      <c r="A439" s="197"/>
      <c r="B439" s="197"/>
      <c r="C439" s="198"/>
      <c r="D439" s="197"/>
      <c r="E439" s="197"/>
      <c r="F439" s="197"/>
      <c r="G439" s="22"/>
      <c r="H439" s="23"/>
      <c r="I439" s="43">
        <f t="shared" si="21"/>
        <v>0</v>
      </c>
      <c r="J439" s="124"/>
      <c r="K439" s="52"/>
    </row>
    <row r="440" spans="1:11" s="17" customFormat="1" x14ac:dyDescent="0.25">
      <c r="A440" s="197"/>
      <c r="B440" s="197"/>
      <c r="C440" s="198"/>
      <c r="D440" s="197"/>
      <c r="E440" s="197"/>
      <c r="F440" s="197"/>
      <c r="G440" s="22"/>
      <c r="H440" s="23"/>
      <c r="I440" s="43">
        <f t="shared" si="21"/>
        <v>0</v>
      </c>
      <c r="J440" s="124"/>
      <c r="K440" s="52"/>
    </row>
    <row r="441" spans="1:11" s="17" customFormat="1" x14ac:dyDescent="0.25">
      <c r="A441" s="197"/>
      <c r="B441" s="197"/>
      <c r="C441" s="198"/>
      <c r="D441" s="197"/>
      <c r="E441" s="197"/>
      <c r="F441" s="197"/>
      <c r="G441" s="22"/>
      <c r="H441" s="23"/>
      <c r="I441" s="43">
        <f t="shared" si="21"/>
        <v>0</v>
      </c>
      <c r="J441" s="124"/>
      <c r="K441" s="52"/>
    </row>
    <row r="442" spans="1:11" s="17" customFormat="1" x14ac:dyDescent="0.25">
      <c r="A442" s="197"/>
      <c r="B442" s="197"/>
      <c r="C442" s="198"/>
      <c r="D442" s="197"/>
      <c r="E442" s="197"/>
      <c r="F442" s="197"/>
      <c r="G442" s="22"/>
      <c r="H442" s="23"/>
      <c r="I442" s="43">
        <f t="shared" si="21"/>
        <v>0</v>
      </c>
      <c r="J442" s="124"/>
      <c r="K442" s="52"/>
    </row>
    <row r="443" spans="1:11" s="17" customFormat="1" x14ac:dyDescent="0.25">
      <c r="A443" s="197"/>
      <c r="B443" s="197"/>
      <c r="C443" s="198"/>
      <c r="D443" s="197"/>
      <c r="E443" s="197"/>
      <c r="F443" s="197"/>
      <c r="G443" s="22"/>
      <c r="H443" s="23"/>
      <c r="I443" s="43">
        <f t="shared" si="21"/>
        <v>0</v>
      </c>
      <c r="J443" s="124"/>
      <c r="K443" s="52"/>
    </row>
    <row r="444" spans="1:11" s="17" customFormat="1" x14ac:dyDescent="0.25">
      <c r="A444" s="197"/>
      <c r="B444" s="197"/>
      <c r="C444" s="198"/>
      <c r="D444" s="197"/>
      <c r="E444" s="197"/>
      <c r="F444" s="197"/>
      <c r="G444" s="22"/>
      <c r="H444" s="23"/>
      <c r="I444" s="43">
        <f t="shared" si="21"/>
        <v>0</v>
      </c>
      <c r="J444" s="124"/>
      <c r="K444" s="52"/>
    </row>
    <row r="445" spans="1:11" s="17" customFormat="1" x14ac:dyDescent="0.25">
      <c r="A445" s="197"/>
      <c r="B445" s="197"/>
      <c r="C445" s="198"/>
      <c r="D445" s="197"/>
      <c r="E445" s="197"/>
      <c r="F445" s="197"/>
      <c r="G445" s="22"/>
      <c r="H445" s="23"/>
      <c r="I445" s="43">
        <f t="shared" si="21"/>
        <v>0</v>
      </c>
      <c r="J445" s="124"/>
      <c r="K445" s="52"/>
    </row>
    <row r="446" spans="1:11" s="17" customFormat="1" x14ac:dyDescent="0.25">
      <c r="A446" s="197"/>
      <c r="B446" s="197"/>
      <c r="C446" s="198"/>
      <c r="D446" s="197"/>
      <c r="E446" s="197"/>
      <c r="F446" s="197"/>
      <c r="G446" s="22"/>
      <c r="H446" s="23"/>
      <c r="I446" s="43">
        <f t="shared" si="21"/>
        <v>0</v>
      </c>
      <c r="J446" s="124"/>
      <c r="K446" s="52"/>
    </row>
    <row r="447" spans="1:11" s="17" customFormat="1" x14ac:dyDescent="0.25">
      <c r="A447" s="197"/>
      <c r="B447" s="197"/>
      <c r="C447" s="198"/>
      <c r="D447" s="197"/>
      <c r="E447" s="197"/>
      <c r="F447" s="197"/>
      <c r="G447" s="22"/>
      <c r="H447" s="23"/>
      <c r="I447" s="43">
        <f t="shared" si="21"/>
        <v>0</v>
      </c>
      <c r="J447" s="124"/>
      <c r="K447" s="52"/>
    </row>
    <row r="448" spans="1:11" s="17" customFormat="1" x14ac:dyDescent="0.25">
      <c r="A448" s="197"/>
      <c r="B448" s="197"/>
      <c r="C448" s="198"/>
      <c r="D448" s="197"/>
      <c r="E448" s="197"/>
      <c r="F448" s="197"/>
      <c r="G448" s="22"/>
      <c r="H448" s="23"/>
      <c r="I448" s="43">
        <f>IF(ISBLANK(A448),0,IF(LEN(C448)&lt;6,0,ROUND(IF(A448="General Supplies",G448,G448*H448),0)))</f>
        <v>0</v>
      </c>
      <c r="J448" s="125"/>
      <c r="K448" s="52"/>
    </row>
    <row r="449" spans="1:11" s="17" customFormat="1" x14ac:dyDescent="0.25">
      <c r="A449" s="197"/>
      <c r="B449" s="197"/>
      <c r="C449" s="198"/>
      <c r="D449" s="197"/>
      <c r="E449" s="197"/>
      <c r="F449" s="197"/>
      <c r="G449" s="22"/>
      <c r="H449" s="23"/>
      <c r="I449" s="43">
        <f>IF(ISBLANK(A449),0,IF(LEN(C449)&lt;6,0,ROUND(IF(A449="General Supplies",G449,G449*H449),0)))</f>
        <v>0</v>
      </c>
      <c r="J449" s="125"/>
      <c r="K449" s="52"/>
    </row>
    <row r="450" spans="1:11" s="17" customFormat="1" x14ac:dyDescent="0.25">
      <c r="A450" s="197"/>
      <c r="B450" s="197"/>
      <c r="C450" s="198"/>
      <c r="D450" s="197"/>
      <c r="E450" s="197"/>
      <c r="F450" s="197"/>
      <c r="G450" s="22"/>
      <c r="H450" s="23"/>
      <c r="I450" s="43">
        <f>IF(ISBLANK(A450),0,IF(LEN(C450)&lt;6,0,ROUND(IF(A450="General Supplies",G450,G450*H450),0)))</f>
        <v>0</v>
      </c>
      <c r="J450" s="125"/>
      <c r="K450" s="52"/>
    </row>
    <row r="451" spans="1:11" s="17" customFormat="1" x14ac:dyDescent="0.25">
      <c r="C451" s="92"/>
      <c r="J451" s="125"/>
      <c r="K451" s="52"/>
    </row>
    <row r="452" spans="1:11" s="17" customFormat="1" x14ac:dyDescent="0.25">
      <c r="C452" s="92"/>
      <c r="J452" s="125" t="s">
        <v>200</v>
      </c>
      <c r="K452" s="52"/>
    </row>
    <row r="453" spans="1:11" s="17" customFormat="1" ht="17.5" x14ac:dyDescent="0.35">
      <c r="A453" s="28" t="s">
        <v>118</v>
      </c>
      <c r="B453" s="42"/>
      <c r="C453" s="26"/>
      <c r="D453" s="26"/>
      <c r="E453" s="26"/>
      <c r="F453" s="26"/>
      <c r="G453" s="26"/>
      <c r="H453" s="28" t="s">
        <v>15</v>
      </c>
      <c r="I453" s="36">
        <f>SUM(I456:I466)</f>
        <v>0</v>
      </c>
      <c r="J453" s="125" t="s">
        <v>198</v>
      </c>
      <c r="K453" s="52"/>
    </row>
    <row r="454" spans="1:11" s="26" customFormat="1" x14ac:dyDescent="0.25">
      <c r="J454" s="125" t="s">
        <v>199</v>
      </c>
      <c r="K454" s="54"/>
    </row>
    <row r="455" spans="1:11" s="26" customFormat="1" ht="26" x14ac:dyDescent="0.3">
      <c r="A455" s="205" t="s">
        <v>87</v>
      </c>
      <c r="B455" s="206" t="s">
        <v>32</v>
      </c>
      <c r="C455" s="207" t="s">
        <v>101</v>
      </c>
      <c r="D455" s="208"/>
      <c r="E455" s="209"/>
      <c r="F455" s="50" t="s">
        <v>100</v>
      </c>
      <c r="G455" s="49" t="s">
        <v>33</v>
      </c>
      <c r="H455" s="49" t="s">
        <v>34</v>
      </c>
      <c r="I455" s="49" t="s">
        <v>14</v>
      </c>
      <c r="J455" s="125"/>
      <c r="K455" s="54"/>
    </row>
    <row r="456" spans="1:11" s="17" customFormat="1" ht="14.5" customHeight="1" x14ac:dyDescent="0.25">
      <c r="A456" s="191"/>
      <c r="B456" s="192"/>
      <c r="C456" s="200"/>
      <c r="D456" s="201"/>
      <c r="E456" s="202"/>
      <c r="F456" s="20"/>
      <c r="G456" s="20"/>
      <c r="H456" s="21"/>
      <c r="I456" s="43">
        <f t="shared" ref="I456:I466" si="22">IF(ISBLANK(A456),0,IF(ISBLANK(C456),0,ROUND(G456*H456,0)))</f>
        <v>0</v>
      </c>
      <c r="J456" s="125"/>
      <c r="K456" s="52"/>
    </row>
    <row r="457" spans="1:11" s="17" customFormat="1" x14ac:dyDescent="0.25">
      <c r="A457" s="191"/>
      <c r="B457" s="192"/>
      <c r="C457" s="200"/>
      <c r="D457" s="201"/>
      <c r="E457" s="202"/>
      <c r="F457" s="20"/>
      <c r="G457" s="20"/>
      <c r="H457" s="21"/>
      <c r="I457" s="43">
        <f t="shared" si="22"/>
        <v>0</v>
      </c>
      <c r="J457" s="125"/>
      <c r="K457" s="52"/>
    </row>
    <row r="458" spans="1:11" s="17" customFormat="1" x14ac:dyDescent="0.25">
      <c r="A458" s="191"/>
      <c r="B458" s="192"/>
      <c r="C458" s="200"/>
      <c r="D458" s="201"/>
      <c r="E458" s="202"/>
      <c r="F458" s="20"/>
      <c r="G458" s="20"/>
      <c r="H458" s="21"/>
      <c r="I458" s="43">
        <f t="shared" si="22"/>
        <v>0</v>
      </c>
      <c r="J458" s="125"/>
      <c r="K458" s="52"/>
    </row>
    <row r="459" spans="1:11" s="17" customFormat="1" x14ac:dyDescent="0.25">
      <c r="A459" s="191"/>
      <c r="B459" s="192"/>
      <c r="C459" s="200"/>
      <c r="D459" s="201"/>
      <c r="E459" s="202"/>
      <c r="F459" s="20"/>
      <c r="G459" s="20"/>
      <c r="H459" s="21"/>
      <c r="I459" s="43">
        <f t="shared" si="22"/>
        <v>0</v>
      </c>
      <c r="J459" s="125"/>
      <c r="K459" s="52"/>
    </row>
    <row r="460" spans="1:11" s="17" customFormat="1" x14ac:dyDescent="0.25">
      <c r="A460" s="191"/>
      <c r="B460" s="192"/>
      <c r="C460" s="200"/>
      <c r="D460" s="201"/>
      <c r="E460" s="202"/>
      <c r="F460" s="20"/>
      <c r="G460" s="20"/>
      <c r="H460" s="21"/>
      <c r="I460" s="43">
        <f t="shared" si="22"/>
        <v>0</v>
      </c>
      <c r="J460" s="125"/>
      <c r="K460" s="52"/>
    </row>
    <row r="461" spans="1:11" s="17" customFormat="1" x14ac:dyDescent="0.25">
      <c r="A461" s="191"/>
      <c r="B461" s="192"/>
      <c r="C461" s="200"/>
      <c r="D461" s="201"/>
      <c r="E461" s="202"/>
      <c r="F461" s="20"/>
      <c r="G461" s="20"/>
      <c r="H461" s="21"/>
      <c r="I461" s="43">
        <f t="shared" si="22"/>
        <v>0</v>
      </c>
      <c r="J461" s="125"/>
      <c r="K461" s="52"/>
    </row>
    <row r="462" spans="1:11" s="17" customFormat="1" x14ac:dyDescent="0.25">
      <c r="A462" s="191"/>
      <c r="B462" s="192"/>
      <c r="C462" s="200"/>
      <c r="D462" s="201"/>
      <c r="E462" s="202"/>
      <c r="F462" s="20"/>
      <c r="G462" s="20"/>
      <c r="H462" s="21"/>
      <c r="I462" s="43">
        <f t="shared" si="22"/>
        <v>0</v>
      </c>
      <c r="J462" s="125"/>
      <c r="K462" s="52"/>
    </row>
    <row r="463" spans="1:11" s="17" customFormat="1" x14ac:dyDescent="0.25">
      <c r="A463" s="191"/>
      <c r="B463" s="192"/>
      <c r="C463" s="200"/>
      <c r="D463" s="201"/>
      <c r="E463" s="202"/>
      <c r="F463" s="20"/>
      <c r="G463" s="20"/>
      <c r="H463" s="21"/>
      <c r="I463" s="43">
        <f t="shared" si="22"/>
        <v>0</v>
      </c>
      <c r="J463" s="125"/>
      <c r="K463" s="52"/>
    </row>
    <row r="464" spans="1:11" s="17" customFormat="1" x14ac:dyDescent="0.25">
      <c r="A464" s="191"/>
      <c r="B464" s="192"/>
      <c r="C464" s="200"/>
      <c r="D464" s="201"/>
      <c r="E464" s="202"/>
      <c r="F464" s="20"/>
      <c r="G464" s="20"/>
      <c r="H464" s="21"/>
      <c r="I464" s="43">
        <f t="shared" si="22"/>
        <v>0</v>
      </c>
      <c r="J464" s="125"/>
      <c r="K464" s="52"/>
    </row>
    <row r="465" spans="1:11" s="17" customFormat="1" x14ac:dyDescent="0.25">
      <c r="A465" s="191"/>
      <c r="B465" s="192"/>
      <c r="C465" s="200"/>
      <c r="D465" s="201"/>
      <c r="E465" s="202"/>
      <c r="F465" s="20"/>
      <c r="G465" s="20"/>
      <c r="H465" s="21"/>
      <c r="I465" s="43">
        <f t="shared" si="22"/>
        <v>0</v>
      </c>
      <c r="J465" s="125"/>
      <c r="K465" s="52"/>
    </row>
    <row r="466" spans="1:11" s="17" customFormat="1" x14ac:dyDescent="0.25">
      <c r="A466" s="191"/>
      <c r="B466" s="192"/>
      <c r="C466" s="200"/>
      <c r="D466" s="201"/>
      <c r="E466" s="202"/>
      <c r="F466" s="20"/>
      <c r="G466" s="20"/>
      <c r="H466" s="21"/>
      <c r="I466" s="43">
        <f t="shared" si="22"/>
        <v>0</v>
      </c>
      <c r="J466" s="125"/>
      <c r="K466" s="52"/>
    </row>
    <row r="467" spans="1:11" s="17" customFormat="1" x14ac:dyDescent="0.25">
      <c r="C467" s="92"/>
      <c r="J467" s="125"/>
      <c r="K467" s="52"/>
    </row>
    <row r="468" spans="1:11" s="17" customFormat="1" ht="15.5" x14ac:dyDescent="0.35">
      <c r="C468" s="203" t="s">
        <v>141</v>
      </c>
      <c r="D468" s="203"/>
      <c r="E468" s="203"/>
      <c r="F468" s="203"/>
      <c r="G468" s="203"/>
      <c r="H468" s="203"/>
      <c r="J468" s="125"/>
      <c r="K468" s="52"/>
    </row>
    <row r="469" spans="1:11" s="17" customFormat="1" ht="17.5" x14ac:dyDescent="0.35">
      <c r="A469" s="28" t="s">
        <v>191</v>
      </c>
      <c r="B469" s="42"/>
      <c r="C469" s="26"/>
      <c r="D469" s="26"/>
      <c r="E469" s="32"/>
      <c r="F469" s="26"/>
      <c r="G469" s="26"/>
      <c r="H469" s="28" t="s">
        <v>15</v>
      </c>
      <c r="I469" s="36">
        <f>SUM(I472:I481)</f>
        <v>0</v>
      </c>
      <c r="J469" s="125"/>
      <c r="K469" s="52"/>
    </row>
    <row r="470" spans="1:11" s="26" customFormat="1" ht="13" x14ac:dyDescent="0.3">
      <c r="E470" s="32"/>
      <c r="J470" s="125"/>
      <c r="K470" s="54"/>
    </row>
    <row r="471" spans="1:11" s="26" customFormat="1" ht="26" x14ac:dyDescent="0.25">
      <c r="A471" s="180" t="s">
        <v>50</v>
      </c>
      <c r="B471" s="204"/>
      <c r="C471" s="204"/>
      <c r="D471" s="193"/>
      <c r="E471" s="180" t="s">
        <v>183</v>
      </c>
      <c r="F471" s="193"/>
      <c r="G471" s="49" t="s">
        <v>33</v>
      </c>
      <c r="H471" s="49" t="s">
        <v>34</v>
      </c>
      <c r="I471" s="49" t="s">
        <v>14</v>
      </c>
      <c r="J471" s="125"/>
      <c r="K471" s="54"/>
    </row>
    <row r="472" spans="1:11" s="17" customFormat="1" ht="13.15" customHeight="1" x14ac:dyDescent="0.25">
      <c r="A472" s="182"/>
      <c r="B472" s="183"/>
      <c r="C472" s="183"/>
      <c r="D472" s="184"/>
      <c r="E472" s="185"/>
      <c r="F472" s="186"/>
      <c r="G472" s="24"/>
      <c r="H472" s="23"/>
      <c r="I472" s="43">
        <f t="shared" ref="I472:I481" si="23">IF(ISBLANK(A472),0,IF(LEN(E472)&lt;6,0,ROUND(G472*H472,0)))</f>
        <v>0</v>
      </c>
      <c r="J472" s="125"/>
      <c r="K472" s="52"/>
    </row>
    <row r="473" spans="1:11" s="17" customFormat="1" x14ac:dyDescent="0.25">
      <c r="A473" s="182"/>
      <c r="B473" s="183"/>
      <c r="C473" s="183"/>
      <c r="D473" s="184"/>
      <c r="E473" s="185"/>
      <c r="F473" s="186"/>
      <c r="G473" s="24"/>
      <c r="H473" s="23"/>
      <c r="I473" s="43">
        <f t="shared" si="23"/>
        <v>0</v>
      </c>
      <c r="J473" s="125"/>
      <c r="K473" s="52"/>
    </row>
    <row r="474" spans="1:11" s="17" customFormat="1" x14ac:dyDescent="0.25">
      <c r="A474" s="182"/>
      <c r="B474" s="183"/>
      <c r="C474" s="183"/>
      <c r="D474" s="184"/>
      <c r="E474" s="185"/>
      <c r="F474" s="186"/>
      <c r="G474" s="24"/>
      <c r="H474" s="23"/>
      <c r="I474" s="43">
        <f t="shared" si="23"/>
        <v>0</v>
      </c>
      <c r="J474" s="125"/>
      <c r="K474" s="52"/>
    </row>
    <row r="475" spans="1:11" s="17" customFormat="1" x14ac:dyDescent="0.25">
      <c r="A475" s="182"/>
      <c r="B475" s="183"/>
      <c r="C475" s="183"/>
      <c r="D475" s="184"/>
      <c r="E475" s="185"/>
      <c r="F475" s="186"/>
      <c r="G475" s="24"/>
      <c r="H475" s="23"/>
      <c r="I475" s="43">
        <f t="shared" si="23"/>
        <v>0</v>
      </c>
      <c r="J475" s="125"/>
      <c r="K475" s="52"/>
    </row>
    <row r="476" spans="1:11" s="17" customFormat="1" x14ac:dyDescent="0.25">
      <c r="A476" s="182"/>
      <c r="B476" s="183"/>
      <c r="C476" s="183"/>
      <c r="D476" s="184"/>
      <c r="E476" s="185"/>
      <c r="F476" s="186"/>
      <c r="G476" s="24"/>
      <c r="H476" s="23"/>
      <c r="I476" s="43">
        <f t="shared" si="23"/>
        <v>0</v>
      </c>
      <c r="J476" s="125"/>
      <c r="K476" s="52"/>
    </row>
    <row r="477" spans="1:11" s="17" customFormat="1" x14ac:dyDescent="0.25">
      <c r="A477" s="182"/>
      <c r="B477" s="183"/>
      <c r="C477" s="183"/>
      <c r="D477" s="184"/>
      <c r="E477" s="185"/>
      <c r="F477" s="186"/>
      <c r="G477" s="24"/>
      <c r="H477" s="23"/>
      <c r="I477" s="43">
        <f t="shared" si="23"/>
        <v>0</v>
      </c>
      <c r="J477" s="125"/>
      <c r="K477" s="52"/>
    </row>
    <row r="478" spans="1:11" s="17" customFormat="1" x14ac:dyDescent="0.25">
      <c r="A478" s="182"/>
      <c r="B478" s="183"/>
      <c r="C478" s="183"/>
      <c r="D478" s="184"/>
      <c r="E478" s="185"/>
      <c r="F478" s="186"/>
      <c r="G478" s="24"/>
      <c r="H478" s="23"/>
      <c r="I478" s="43">
        <f t="shared" si="23"/>
        <v>0</v>
      </c>
      <c r="J478" s="125"/>
      <c r="K478" s="52"/>
    </row>
    <row r="479" spans="1:11" s="17" customFormat="1" x14ac:dyDescent="0.25">
      <c r="A479" s="182"/>
      <c r="B479" s="183"/>
      <c r="C479" s="183"/>
      <c r="D479" s="184"/>
      <c r="E479" s="185"/>
      <c r="F479" s="186"/>
      <c r="G479" s="24"/>
      <c r="H479" s="23"/>
      <c r="I479" s="43">
        <f t="shared" si="23"/>
        <v>0</v>
      </c>
      <c r="J479" s="125"/>
      <c r="K479" s="52"/>
    </row>
    <row r="480" spans="1:11" s="17" customFormat="1" x14ac:dyDescent="0.25">
      <c r="A480" s="182"/>
      <c r="B480" s="183"/>
      <c r="C480" s="183"/>
      <c r="D480" s="184"/>
      <c r="E480" s="185"/>
      <c r="F480" s="186"/>
      <c r="G480" s="24"/>
      <c r="H480" s="23"/>
      <c r="I480" s="43">
        <f t="shared" si="23"/>
        <v>0</v>
      </c>
      <c r="J480" s="125"/>
      <c r="K480" s="52"/>
    </row>
    <row r="481" spans="1:11" s="17" customFormat="1" x14ac:dyDescent="0.25">
      <c r="A481" s="182"/>
      <c r="B481" s="183"/>
      <c r="C481" s="183"/>
      <c r="D481" s="184"/>
      <c r="E481" s="185"/>
      <c r="F481" s="186"/>
      <c r="G481" s="24"/>
      <c r="H481" s="23"/>
      <c r="I481" s="43">
        <f t="shared" si="23"/>
        <v>0</v>
      </c>
      <c r="J481" s="125"/>
      <c r="K481" s="52"/>
    </row>
    <row r="482" spans="1:11" s="17" customFormat="1" x14ac:dyDescent="0.25">
      <c r="C482" s="92"/>
      <c r="J482" s="125"/>
      <c r="K482" s="52"/>
    </row>
    <row r="483" spans="1:11" s="17" customFormat="1" ht="18.75" customHeight="1" x14ac:dyDescent="0.35">
      <c r="C483" s="92"/>
      <c r="H483" s="88" t="s">
        <v>145</v>
      </c>
      <c r="I483" s="36">
        <f>SUM(I5,I23,I47,I69,I86,I103,I124,I145,I164,I181,I196,I217,I237,I258,I275,I291,I319,I351,I377,I404,I433,I453,I469)</f>
        <v>0</v>
      </c>
      <c r="J483" s="125"/>
    </row>
    <row r="484" spans="1:11" s="17" customFormat="1" x14ac:dyDescent="0.25">
      <c r="C484" s="92"/>
      <c r="J484" s="125"/>
      <c r="K484" s="52"/>
    </row>
    <row r="485" spans="1:11" s="17" customFormat="1" x14ac:dyDescent="0.25">
      <c r="C485" s="92"/>
      <c r="J485" s="125"/>
      <c r="K485" s="52"/>
    </row>
    <row r="486" spans="1:11" s="17" customFormat="1" x14ac:dyDescent="0.25">
      <c r="C486" s="92"/>
      <c r="J486" s="125"/>
      <c r="K486" s="52"/>
    </row>
    <row r="487" spans="1:11" s="17" customFormat="1" x14ac:dyDescent="0.25">
      <c r="C487" s="92"/>
      <c r="J487" s="125"/>
      <c r="K487" s="52"/>
    </row>
    <row r="488" spans="1:11" s="17" customFormat="1" x14ac:dyDescent="0.25">
      <c r="C488" s="92"/>
      <c r="J488" s="125"/>
      <c r="K488" s="52"/>
    </row>
    <row r="489" spans="1:11" s="17" customFormat="1" x14ac:dyDescent="0.25">
      <c r="C489" s="92"/>
      <c r="J489" s="125"/>
      <c r="K489" s="52"/>
    </row>
    <row r="490" spans="1:11" s="17" customFormat="1" x14ac:dyDescent="0.25">
      <c r="C490" s="92"/>
      <c r="J490" s="125"/>
      <c r="K490" s="52"/>
    </row>
    <row r="491" spans="1:11" s="17" customFormat="1" x14ac:dyDescent="0.25">
      <c r="C491" s="92"/>
      <c r="J491" s="125"/>
      <c r="K491" s="52"/>
    </row>
    <row r="492" spans="1:11" s="17" customFormat="1" x14ac:dyDescent="0.25">
      <c r="C492" s="92"/>
      <c r="J492" s="125"/>
      <c r="K492" s="52"/>
    </row>
    <row r="493" spans="1:11" s="17" customFormat="1" x14ac:dyDescent="0.25">
      <c r="C493" s="92"/>
      <c r="J493" s="125"/>
      <c r="K493" s="52"/>
    </row>
    <row r="494" spans="1:11" s="17" customFormat="1" x14ac:dyDescent="0.25">
      <c r="C494" s="92"/>
      <c r="J494" s="125"/>
      <c r="K494" s="52"/>
    </row>
    <row r="495" spans="1:11" s="17" customFormat="1" x14ac:dyDescent="0.25">
      <c r="C495" s="92"/>
      <c r="J495" s="125"/>
      <c r="K495" s="52"/>
    </row>
    <row r="496" spans="1:11" s="17" customFormat="1" x14ac:dyDescent="0.25">
      <c r="C496" s="92"/>
      <c r="J496" s="125"/>
      <c r="K496" s="52"/>
    </row>
    <row r="497" spans="3:11" s="17" customFormat="1" x14ac:dyDescent="0.25">
      <c r="C497" s="92"/>
      <c r="J497" s="125"/>
      <c r="K497" s="52"/>
    </row>
    <row r="498" spans="3:11" s="17" customFormat="1" x14ac:dyDescent="0.25">
      <c r="C498" s="92"/>
      <c r="J498" s="125"/>
      <c r="K498" s="52"/>
    </row>
    <row r="499" spans="3:11" s="17" customFormat="1" x14ac:dyDescent="0.25">
      <c r="C499" s="92"/>
      <c r="J499" s="125"/>
      <c r="K499" s="52"/>
    </row>
    <row r="500" spans="3:11" s="17" customFormat="1" x14ac:dyDescent="0.25">
      <c r="C500" s="92"/>
      <c r="J500" s="125"/>
      <c r="K500" s="52"/>
    </row>
    <row r="501" spans="3:11" s="17" customFormat="1" x14ac:dyDescent="0.25">
      <c r="C501" s="92"/>
      <c r="J501" s="125"/>
      <c r="K501" s="52"/>
    </row>
    <row r="502" spans="3:11" s="17" customFormat="1" x14ac:dyDescent="0.25">
      <c r="C502" s="92"/>
      <c r="J502" s="125"/>
      <c r="K502" s="52"/>
    </row>
    <row r="503" spans="3:11" s="17" customFormat="1" x14ac:dyDescent="0.25">
      <c r="C503" s="92"/>
      <c r="J503" s="125"/>
      <c r="K503" s="52"/>
    </row>
    <row r="504" spans="3:11" s="17" customFormat="1" x14ac:dyDescent="0.25">
      <c r="C504" s="92"/>
      <c r="J504" s="125"/>
      <c r="K504" s="52"/>
    </row>
    <row r="505" spans="3:11" s="17" customFormat="1" x14ac:dyDescent="0.25">
      <c r="C505" s="92"/>
      <c r="J505" s="125"/>
      <c r="K505" s="52"/>
    </row>
    <row r="506" spans="3:11" s="17" customFormat="1" x14ac:dyDescent="0.25">
      <c r="C506" s="92"/>
      <c r="J506" s="125"/>
      <c r="K506" s="52"/>
    </row>
    <row r="507" spans="3:11" s="17" customFormat="1" x14ac:dyDescent="0.25">
      <c r="C507" s="92"/>
      <c r="J507" s="125"/>
      <c r="K507" s="52"/>
    </row>
    <row r="508" spans="3:11" s="17" customFormat="1" x14ac:dyDescent="0.25">
      <c r="C508" s="92"/>
      <c r="J508" s="125"/>
      <c r="K508" s="52"/>
    </row>
    <row r="509" spans="3:11" s="17" customFormat="1" x14ac:dyDescent="0.25">
      <c r="C509" s="92"/>
      <c r="J509" s="125"/>
      <c r="K509" s="52"/>
    </row>
    <row r="510" spans="3:11" s="17" customFormat="1" x14ac:dyDescent="0.25">
      <c r="C510" s="92"/>
      <c r="J510" s="128"/>
      <c r="K510" s="52"/>
    </row>
    <row r="511" spans="3:11" s="17" customFormat="1" x14ac:dyDescent="0.25">
      <c r="C511" s="92"/>
      <c r="J511" s="128"/>
      <c r="K511" s="52"/>
    </row>
    <row r="512" spans="3:11" s="17" customFormat="1" x14ac:dyDescent="0.25">
      <c r="C512" s="92"/>
      <c r="J512" s="128"/>
      <c r="K512" s="52"/>
    </row>
    <row r="513" spans="3:11" s="17" customFormat="1" x14ac:dyDescent="0.25">
      <c r="C513" s="92"/>
      <c r="J513" s="128"/>
      <c r="K513" s="52"/>
    </row>
  </sheetData>
  <sheetProtection algorithmName="SHA-512" hashValue="s5aqTKAFU4fOiebKQ87zXfgVcG6rXJIhWJKBjcRvonW4H+n9XnvRFq22sj2C3a9NchATLxYnYrL5Iyn2JUCP1A==" saltValue="WnjSL582KTpfhTKrShoScQ==" spinCount="100000" sheet="1" objects="1" scenarios="1"/>
  <mergeCells count="460">
    <mergeCell ref="A155:B155"/>
    <mergeCell ref="C155:E155"/>
    <mergeCell ref="A157:B157"/>
    <mergeCell ref="C157:E157"/>
    <mergeCell ref="B2:C2"/>
    <mergeCell ref="B22:G22"/>
    <mergeCell ref="B46:G46"/>
    <mergeCell ref="B84:G84"/>
    <mergeCell ref="B143:G143"/>
    <mergeCell ref="A150:B150"/>
    <mergeCell ref="C150:E150"/>
    <mergeCell ref="A148:B148"/>
    <mergeCell ref="C148:E148"/>
    <mergeCell ref="A149:B149"/>
    <mergeCell ref="C149:E149"/>
    <mergeCell ref="A152:B152"/>
    <mergeCell ref="C152:E152"/>
    <mergeCell ref="B3:E3"/>
    <mergeCell ref="A153:B153"/>
    <mergeCell ref="C153:E153"/>
    <mergeCell ref="A147:B147"/>
    <mergeCell ref="C147:E147"/>
    <mergeCell ref="A154:B154"/>
    <mergeCell ref="C154:E154"/>
    <mergeCell ref="A159:B159"/>
    <mergeCell ref="C159:E159"/>
    <mergeCell ref="A160:B160"/>
    <mergeCell ref="C160:E160"/>
    <mergeCell ref="C184:E184"/>
    <mergeCell ref="A183:B183"/>
    <mergeCell ref="A184:B184"/>
    <mergeCell ref="C180:H180"/>
    <mergeCell ref="A158:B158"/>
    <mergeCell ref="C158:E158"/>
    <mergeCell ref="A185:B185"/>
    <mergeCell ref="C185:E185"/>
    <mergeCell ref="A186:B186"/>
    <mergeCell ref="C186:E186"/>
    <mergeCell ref="A187:B187"/>
    <mergeCell ref="C187:E187"/>
    <mergeCell ref="A188:B188"/>
    <mergeCell ref="C188:E188"/>
    <mergeCell ref="C183:E183"/>
    <mergeCell ref="A193:B193"/>
    <mergeCell ref="C193:E193"/>
    <mergeCell ref="A198:B198"/>
    <mergeCell ref="C198:E198"/>
    <mergeCell ref="A189:B189"/>
    <mergeCell ref="C189:E189"/>
    <mergeCell ref="A190:B190"/>
    <mergeCell ref="C190:E190"/>
    <mergeCell ref="A191:B191"/>
    <mergeCell ref="C191:E191"/>
    <mergeCell ref="A192:B192"/>
    <mergeCell ref="C192:E192"/>
    <mergeCell ref="A199:B199"/>
    <mergeCell ref="C199:E199"/>
    <mergeCell ref="A200:B200"/>
    <mergeCell ref="C200:E200"/>
    <mergeCell ref="A201:B201"/>
    <mergeCell ref="C201:E201"/>
    <mergeCell ref="A208:B208"/>
    <mergeCell ref="C208:E208"/>
    <mergeCell ref="A202:B202"/>
    <mergeCell ref="C202:E202"/>
    <mergeCell ref="A203:B203"/>
    <mergeCell ref="C203:E203"/>
    <mergeCell ref="A204:B204"/>
    <mergeCell ref="C204:E204"/>
    <mergeCell ref="A205:B205"/>
    <mergeCell ref="C205:E205"/>
    <mergeCell ref="A206:B206"/>
    <mergeCell ref="C206:E206"/>
    <mergeCell ref="A207:B207"/>
    <mergeCell ref="C207:E207"/>
    <mergeCell ref="A227:B227"/>
    <mergeCell ref="C227:E227"/>
    <mergeCell ref="A228:B228"/>
    <mergeCell ref="D214:I214"/>
    <mergeCell ref="C219:E219"/>
    <mergeCell ref="C229:E229"/>
    <mergeCell ref="A231:B231"/>
    <mergeCell ref="C231:E231"/>
    <mergeCell ref="C232:E232"/>
    <mergeCell ref="C222:E222"/>
    <mergeCell ref="A223:B223"/>
    <mergeCell ref="C223:E223"/>
    <mergeCell ref="A222:B222"/>
    <mergeCell ref="A224:B224"/>
    <mergeCell ref="C224:E224"/>
    <mergeCell ref="C228:E228"/>
    <mergeCell ref="C225:E225"/>
    <mergeCell ref="A232:B232"/>
    <mergeCell ref="A229:B229"/>
    <mergeCell ref="A225:B225"/>
    <mergeCell ref="A226:B226"/>
    <mergeCell ref="C226:E226"/>
    <mergeCell ref="A210:B210"/>
    <mergeCell ref="C210:E210"/>
    <mergeCell ref="A211:B211"/>
    <mergeCell ref="C211:E211"/>
    <mergeCell ref="A212:B212"/>
    <mergeCell ref="C212:E212"/>
    <mergeCell ref="A220:B220"/>
    <mergeCell ref="C220:E220"/>
    <mergeCell ref="A221:B221"/>
    <mergeCell ref="C221:E221"/>
    <mergeCell ref="A242:B242"/>
    <mergeCell ref="C242:E242"/>
    <mergeCell ref="C239:E239"/>
    <mergeCell ref="A240:B240"/>
    <mergeCell ref="C240:E240"/>
    <mergeCell ref="A241:B241"/>
    <mergeCell ref="C250:E250"/>
    <mergeCell ref="A243:B243"/>
    <mergeCell ref="C243:E243"/>
    <mergeCell ref="A244:B244"/>
    <mergeCell ref="C244:E244"/>
    <mergeCell ref="A245:B245"/>
    <mergeCell ref="C245:E245"/>
    <mergeCell ref="A247:B247"/>
    <mergeCell ref="C247:E247"/>
    <mergeCell ref="A246:B246"/>
    <mergeCell ref="C246:E246"/>
    <mergeCell ref="C241:E241"/>
    <mergeCell ref="C252:E252"/>
    <mergeCell ref="A253:B253"/>
    <mergeCell ref="C253:E253"/>
    <mergeCell ref="A248:B248"/>
    <mergeCell ref="C248:E248"/>
    <mergeCell ref="A249:B249"/>
    <mergeCell ref="C249:E249"/>
    <mergeCell ref="A251:B251"/>
    <mergeCell ref="C251:E251"/>
    <mergeCell ref="A250:B250"/>
    <mergeCell ref="C270:F270"/>
    <mergeCell ref="A280:B280"/>
    <mergeCell ref="C280:E280"/>
    <mergeCell ref="A281:B281"/>
    <mergeCell ref="A254:B254"/>
    <mergeCell ref="C254:E254"/>
    <mergeCell ref="C260:F260"/>
    <mergeCell ref="A261:B261"/>
    <mergeCell ref="C261:F261"/>
    <mergeCell ref="A262:B262"/>
    <mergeCell ref="C262:F262"/>
    <mergeCell ref="A263:B263"/>
    <mergeCell ref="C263:F263"/>
    <mergeCell ref="A264:B264"/>
    <mergeCell ref="C264:F264"/>
    <mergeCell ref="C265:F265"/>
    <mergeCell ref="A277:B277"/>
    <mergeCell ref="C277:E277"/>
    <mergeCell ref="A278:B278"/>
    <mergeCell ref="A266:B266"/>
    <mergeCell ref="C266:F266"/>
    <mergeCell ref="A265:B265"/>
    <mergeCell ref="A267:B267"/>
    <mergeCell ref="C267:F267"/>
    <mergeCell ref="A268:B268"/>
    <mergeCell ref="C268:F268"/>
    <mergeCell ref="A283:B283"/>
    <mergeCell ref="C283:E283"/>
    <mergeCell ref="A284:B284"/>
    <mergeCell ref="A286:B286"/>
    <mergeCell ref="C286:E286"/>
    <mergeCell ref="A271:B271"/>
    <mergeCell ref="C271:F271"/>
    <mergeCell ref="A272:B272"/>
    <mergeCell ref="C272:F272"/>
    <mergeCell ref="C282:E282"/>
    <mergeCell ref="A269:B269"/>
    <mergeCell ref="C269:F269"/>
    <mergeCell ref="A270:B270"/>
    <mergeCell ref="C284:E284"/>
    <mergeCell ref="C274:H274"/>
    <mergeCell ref="C281:E281"/>
    <mergeCell ref="A282:B282"/>
    <mergeCell ref="C278:E278"/>
    <mergeCell ref="A279:B279"/>
    <mergeCell ref="C279:E279"/>
    <mergeCell ref="A285:B285"/>
    <mergeCell ref="C285:E285"/>
    <mergeCell ref="B303:D303"/>
    <mergeCell ref="E303:F303"/>
    <mergeCell ref="A287:B287"/>
    <mergeCell ref="C287:E287"/>
    <mergeCell ref="B293:D293"/>
    <mergeCell ref="E293:F293"/>
    <mergeCell ref="B294:D294"/>
    <mergeCell ref="E294:F294"/>
    <mergeCell ref="B295:D295"/>
    <mergeCell ref="E295:F295"/>
    <mergeCell ref="B296:D296"/>
    <mergeCell ref="E296:F296"/>
    <mergeCell ref="B297:D297"/>
    <mergeCell ref="E297:F297"/>
    <mergeCell ref="B298:D298"/>
    <mergeCell ref="E298:F298"/>
    <mergeCell ref="B299:D299"/>
    <mergeCell ref="E299:F299"/>
    <mergeCell ref="B300:D300"/>
    <mergeCell ref="E300:F300"/>
    <mergeCell ref="B301:D301"/>
    <mergeCell ref="E301:F301"/>
    <mergeCell ref="B302:D302"/>
    <mergeCell ref="E302:F302"/>
    <mergeCell ref="B315:D315"/>
    <mergeCell ref="E315:F315"/>
    <mergeCell ref="B304:D304"/>
    <mergeCell ref="E304:F304"/>
    <mergeCell ref="B305:D305"/>
    <mergeCell ref="E305:F305"/>
    <mergeCell ref="B306:D306"/>
    <mergeCell ref="E306:F306"/>
    <mergeCell ref="B307:D307"/>
    <mergeCell ref="E307:F307"/>
    <mergeCell ref="B308:D308"/>
    <mergeCell ref="E308:F308"/>
    <mergeCell ref="B309:D309"/>
    <mergeCell ref="E309:F309"/>
    <mergeCell ref="B310:D310"/>
    <mergeCell ref="E310:F310"/>
    <mergeCell ref="B311:D311"/>
    <mergeCell ref="E311:F311"/>
    <mergeCell ref="B327:D327"/>
    <mergeCell ref="B334:D334"/>
    <mergeCell ref="B339:D339"/>
    <mergeCell ref="B312:D312"/>
    <mergeCell ref="E312:F312"/>
    <mergeCell ref="B313:D313"/>
    <mergeCell ref="E313:F313"/>
    <mergeCell ref="B314:D314"/>
    <mergeCell ref="E314:F314"/>
    <mergeCell ref="B333:D333"/>
    <mergeCell ref="B321:D321"/>
    <mergeCell ref="B322:D322"/>
    <mergeCell ref="B323:D323"/>
    <mergeCell ref="B324:D324"/>
    <mergeCell ref="B325:D325"/>
    <mergeCell ref="B326:D326"/>
    <mergeCell ref="B337:D337"/>
    <mergeCell ref="B338:D338"/>
    <mergeCell ref="B328:D328"/>
    <mergeCell ref="B329:D329"/>
    <mergeCell ref="B330:D330"/>
    <mergeCell ref="B331:D331"/>
    <mergeCell ref="B332:D332"/>
    <mergeCell ref="B335:D335"/>
    <mergeCell ref="B336:D336"/>
    <mergeCell ref="B340:D340"/>
    <mergeCell ref="B341:D341"/>
    <mergeCell ref="A361:B361"/>
    <mergeCell ref="C361:F361"/>
    <mergeCell ref="C348:H348"/>
    <mergeCell ref="A353:B353"/>
    <mergeCell ref="C353:F353"/>
    <mergeCell ref="A354:B354"/>
    <mergeCell ref="B342:D342"/>
    <mergeCell ref="B343:D343"/>
    <mergeCell ref="C354:F354"/>
    <mergeCell ref="A355:B355"/>
    <mergeCell ref="C355:F355"/>
    <mergeCell ref="A357:B357"/>
    <mergeCell ref="C357:F357"/>
    <mergeCell ref="A358:B358"/>
    <mergeCell ref="C358:F358"/>
    <mergeCell ref="A356:B356"/>
    <mergeCell ref="C356:F356"/>
    <mergeCell ref="A360:B360"/>
    <mergeCell ref="C360:F360"/>
    <mergeCell ref="A359:B359"/>
    <mergeCell ref="C359:F359"/>
    <mergeCell ref="A362:B362"/>
    <mergeCell ref="C362:F362"/>
    <mergeCell ref="A364:B364"/>
    <mergeCell ref="C364:F364"/>
    <mergeCell ref="A363:B363"/>
    <mergeCell ref="C363:F363"/>
    <mergeCell ref="A365:B365"/>
    <mergeCell ref="C365:F365"/>
    <mergeCell ref="A366:B366"/>
    <mergeCell ref="C366:F366"/>
    <mergeCell ref="A372:B372"/>
    <mergeCell ref="C372:F372"/>
    <mergeCell ref="A367:B367"/>
    <mergeCell ref="C367:F367"/>
    <mergeCell ref="A368:B368"/>
    <mergeCell ref="C368:F368"/>
    <mergeCell ref="A369:B369"/>
    <mergeCell ref="C369:F369"/>
    <mergeCell ref="A370:B370"/>
    <mergeCell ref="C370:F370"/>
    <mergeCell ref="A371:B371"/>
    <mergeCell ref="C371:F371"/>
    <mergeCell ref="A389:B389"/>
    <mergeCell ref="C389:F389"/>
    <mergeCell ref="A373:B373"/>
    <mergeCell ref="C373:F373"/>
    <mergeCell ref="A379:B379"/>
    <mergeCell ref="C379:F379"/>
    <mergeCell ref="A380:B380"/>
    <mergeCell ref="C380:F380"/>
    <mergeCell ref="A381:B381"/>
    <mergeCell ref="C381:F381"/>
    <mergeCell ref="A382:B382"/>
    <mergeCell ref="C382:F382"/>
    <mergeCell ref="A383:B383"/>
    <mergeCell ref="C383:F383"/>
    <mergeCell ref="A384:B384"/>
    <mergeCell ref="C384:F384"/>
    <mergeCell ref="A385:B385"/>
    <mergeCell ref="C385:F385"/>
    <mergeCell ref="A386:B386"/>
    <mergeCell ref="C386:F386"/>
    <mergeCell ref="A387:B387"/>
    <mergeCell ref="C387:F387"/>
    <mergeCell ref="A388:B388"/>
    <mergeCell ref="C388:F388"/>
    <mergeCell ref="A390:B390"/>
    <mergeCell ref="C390:F390"/>
    <mergeCell ref="A391:B391"/>
    <mergeCell ref="C391:F391"/>
    <mergeCell ref="A392:B392"/>
    <mergeCell ref="C392:F392"/>
    <mergeCell ref="A393:B393"/>
    <mergeCell ref="C393:F393"/>
    <mergeCell ref="A394:B394"/>
    <mergeCell ref="B403:G403"/>
    <mergeCell ref="B406:E406"/>
    <mergeCell ref="C394:F394"/>
    <mergeCell ref="A395:B395"/>
    <mergeCell ref="C395:F395"/>
    <mergeCell ref="A396:B396"/>
    <mergeCell ref="C396:F396"/>
    <mergeCell ref="A397:B397"/>
    <mergeCell ref="C397:F397"/>
    <mergeCell ref="A398:B398"/>
    <mergeCell ref="C398:F398"/>
    <mergeCell ref="A399:B399"/>
    <mergeCell ref="C399:F399"/>
    <mergeCell ref="A400:B400"/>
    <mergeCell ref="C400:F400"/>
    <mergeCell ref="C401:F401"/>
    <mergeCell ref="A401:B401"/>
    <mergeCell ref="B407:E407"/>
    <mergeCell ref="B408:E408"/>
    <mergeCell ref="B423:E423"/>
    <mergeCell ref="B420:E420"/>
    <mergeCell ref="B409:E409"/>
    <mergeCell ref="B410:E410"/>
    <mergeCell ref="B411:E411"/>
    <mergeCell ref="B412:E412"/>
    <mergeCell ref="B413:E413"/>
    <mergeCell ref="B414:E414"/>
    <mergeCell ref="B428:E428"/>
    <mergeCell ref="B425:E425"/>
    <mergeCell ref="B426:E426"/>
    <mergeCell ref="B429:E429"/>
    <mergeCell ref="B421:E421"/>
    <mergeCell ref="B422:E422"/>
    <mergeCell ref="B424:E424"/>
    <mergeCell ref="A441:B441"/>
    <mergeCell ref="B415:E415"/>
    <mergeCell ref="B416:E416"/>
    <mergeCell ref="B417:E417"/>
    <mergeCell ref="B418:E418"/>
    <mergeCell ref="B419:E419"/>
    <mergeCell ref="C432:H432"/>
    <mergeCell ref="A435:B435"/>
    <mergeCell ref="C435:F435"/>
    <mergeCell ref="B427:E427"/>
    <mergeCell ref="A457:B457"/>
    <mergeCell ref="C444:F444"/>
    <mergeCell ref="C441:F441"/>
    <mergeCell ref="A436:B436"/>
    <mergeCell ref="C436:F436"/>
    <mergeCell ref="A437:B437"/>
    <mergeCell ref="C437:F437"/>
    <mergeCell ref="A438:B438"/>
    <mergeCell ref="A445:B445"/>
    <mergeCell ref="C445:F445"/>
    <mergeCell ref="A446:B446"/>
    <mergeCell ref="A450:B450"/>
    <mergeCell ref="C442:F442"/>
    <mergeCell ref="A443:B443"/>
    <mergeCell ref="C450:F450"/>
    <mergeCell ref="A442:B442"/>
    <mergeCell ref="A465:B465"/>
    <mergeCell ref="E473:F473"/>
    <mergeCell ref="A476:D476"/>
    <mergeCell ref="C443:F443"/>
    <mergeCell ref="A444:B444"/>
    <mergeCell ref="C438:F438"/>
    <mergeCell ref="A439:B439"/>
    <mergeCell ref="C439:F439"/>
    <mergeCell ref="A440:B440"/>
    <mergeCell ref="C440:F440"/>
    <mergeCell ref="C457:E457"/>
    <mergeCell ref="C468:H468"/>
    <mergeCell ref="A471:D471"/>
    <mergeCell ref="E471:F471"/>
    <mergeCell ref="A473:D473"/>
    <mergeCell ref="A466:B466"/>
    <mergeCell ref="C466:E466"/>
    <mergeCell ref="C456:E456"/>
    <mergeCell ref="C462:E462"/>
    <mergeCell ref="C461:E461"/>
    <mergeCell ref="C460:E460"/>
    <mergeCell ref="C458:E458"/>
    <mergeCell ref="A455:B455"/>
    <mergeCell ref="C455:E455"/>
    <mergeCell ref="A239:B239"/>
    <mergeCell ref="A481:D481"/>
    <mergeCell ref="E481:F481"/>
    <mergeCell ref="A479:D479"/>
    <mergeCell ref="E479:F479"/>
    <mergeCell ref="A480:D480"/>
    <mergeCell ref="E480:F480"/>
    <mergeCell ref="A477:D477"/>
    <mergeCell ref="E477:F477"/>
    <mergeCell ref="C446:F446"/>
    <mergeCell ref="A448:B448"/>
    <mergeCell ref="C448:F448"/>
    <mergeCell ref="A472:D472"/>
    <mergeCell ref="E472:F472"/>
    <mergeCell ref="C449:F449"/>
    <mergeCell ref="A464:B464"/>
    <mergeCell ref="C465:E465"/>
    <mergeCell ref="A458:B458"/>
    <mergeCell ref="A459:B459"/>
    <mergeCell ref="C459:E459"/>
    <mergeCell ref="C463:E463"/>
    <mergeCell ref="E476:F476"/>
    <mergeCell ref="C464:E464"/>
    <mergeCell ref="E475:F475"/>
    <mergeCell ref="A260:B260"/>
    <mergeCell ref="A478:D478"/>
    <mergeCell ref="E478:F478"/>
    <mergeCell ref="A474:D474"/>
    <mergeCell ref="E474:F474"/>
    <mergeCell ref="A475:D475"/>
    <mergeCell ref="A151:B151"/>
    <mergeCell ref="A156:B156"/>
    <mergeCell ref="A230:B230"/>
    <mergeCell ref="A209:B209"/>
    <mergeCell ref="A252:B252"/>
    <mergeCell ref="A463:B463"/>
    <mergeCell ref="A460:B460"/>
    <mergeCell ref="A461:B461"/>
    <mergeCell ref="A462:B462"/>
    <mergeCell ref="A456:B456"/>
    <mergeCell ref="A219:B219"/>
    <mergeCell ref="C209:E209"/>
    <mergeCell ref="C230:E230"/>
    <mergeCell ref="C151:E151"/>
    <mergeCell ref="C156:E156"/>
    <mergeCell ref="A449:B449"/>
    <mergeCell ref="A447:B447"/>
    <mergeCell ref="C447:F447"/>
  </mergeCells>
  <conditionalFormatting sqref="I456:I466 I436:I450 I472:I481 I370:I373 I184:I193 I380:I401 I240:I254">
    <cfRule type="cellIs" dxfId="59" priority="15" stopIfTrue="1" operator="equal">
      <formula>0</formula>
    </cfRule>
  </conditionalFormatting>
  <conditionalFormatting sqref="H407:H412 I50 I89 I294:I315 I322 I220:I232">
    <cfRule type="cellIs" dxfId="58" priority="42" stopIfTrue="1" operator="equal">
      <formula>0</formula>
    </cfRule>
  </conditionalFormatting>
  <conditionalFormatting sqref="G240:G254">
    <cfRule type="expression" dxfId="57" priority="46" stopIfTrue="1">
      <formula>IF(ISBLANK(C240),0)</formula>
    </cfRule>
  </conditionalFormatting>
  <conditionalFormatting sqref="I354:I368 I261:I268 I270:I272">
    <cfRule type="cellIs" dxfId="56" priority="47" stopIfTrue="1" operator="equal">
      <formula>0</formula>
    </cfRule>
  </conditionalFormatting>
  <conditionalFormatting sqref="I407:I424">
    <cfRule type="cellIs" dxfId="55" priority="45" stopIfTrue="1" operator="equal">
      <formula>0</formula>
    </cfRule>
  </conditionalFormatting>
  <conditionalFormatting sqref="H413:H424">
    <cfRule type="cellIs" dxfId="54" priority="43" stopIfTrue="1" operator="equal">
      <formula>0</formula>
    </cfRule>
  </conditionalFormatting>
  <conditionalFormatting sqref="I72">
    <cfRule type="cellIs" dxfId="53" priority="41" stopIfTrue="1" operator="equal">
      <formula>0</formula>
    </cfRule>
  </conditionalFormatting>
  <conditionalFormatting sqref="H112:H119">
    <cfRule type="cellIs" dxfId="52" priority="40" stopIfTrue="1" operator="equal">
      <formula>0</formula>
    </cfRule>
  </conditionalFormatting>
  <conditionalFormatting sqref="I8">
    <cfRule type="cellIs" dxfId="51" priority="39" stopIfTrue="1" operator="equal">
      <formula>0</formula>
    </cfRule>
  </conditionalFormatting>
  <conditionalFormatting sqref="I26">
    <cfRule type="cellIs" dxfId="50" priority="38" stopIfTrue="1" operator="equal">
      <formula>0</formula>
    </cfRule>
  </conditionalFormatting>
  <conditionalFormatting sqref="H106:H111">
    <cfRule type="cellIs" dxfId="49" priority="36" stopIfTrue="1" operator="equal">
      <formula>0</formula>
    </cfRule>
  </conditionalFormatting>
  <conditionalFormatting sqref="I269">
    <cfRule type="cellIs" dxfId="48" priority="34" stopIfTrue="1" operator="equal">
      <formula>0</formula>
    </cfRule>
  </conditionalFormatting>
  <conditionalFormatting sqref="I369">
    <cfRule type="cellIs" dxfId="47" priority="32" stopIfTrue="1" operator="equal">
      <formula>0</formula>
    </cfRule>
  </conditionalFormatting>
  <conditionalFormatting sqref="I425:I426">
    <cfRule type="cellIs" dxfId="46" priority="31" stopIfTrue="1" operator="equal">
      <formula>0</formula>
    </cfRule>
  </conditionalFormatting>
  <conditionalFormatting sqref="H425:H426">
    <cfRule type="cellIs" dxfId="45" priority="30" stopIfTrue="1" operator="equal">
      <formula>0</formula>
    </cfRule>
  </conditionalFormatting>
  <conditionalFormatting sqref="I427:I429">
    <cfRule type="cellIs" dxfId="44" priority="21" stopIfTrue="1" operator="equal">
      <formula>0</formula>
    </cfRule>
  </conditionalFormatting>
  <conditionalFormatting sqref="H427:H429">
    <cfRule type="cellIs" dxfId="43" priority="20" stopIfTrue="1" operator="equal">
      <formula>0</formula>
    </cfRule>
  </conditionalFormatting>
  <conditionalFormatting sqref="I167:I178 I199:I212 I148:I160 I127:I140">
    <cfRule type="cellIs" dxfId="42" priority="18" stopIfTrue="1" operator="equal">
      <formula>0</formula>
    </cfRule>
  </conditionalFormatting>
  <conditionalFormatting sqref="I278:I287">
    <cfRule type="cellIs" dxfId="41" priority="17" stopIfTrue="1" operator="equal">
      <formula>0</formula>
    </cfRule>
  </conditionalFormatting>
  <conditionalFormatting sqref="F456:G466">
    <cfRule type="expression" dxfId="40" priority="16" stopIfTrue="1">
      <formula>IF(ISBLANK(B456),0)</formula>
    </cfRule>
  </conditionalFormatting>
  <conditionalFormatting sqref="I9:I19">
    <cfRule type="cellIs" dxfId="39" priority="14" stopIfTrue="1" operator="equal">
      <formula>0</formula>
    </cfRule>
  </conditionalFormatting>
  <conditionalFormatting sqref="H8:H19">
    <cfRule type="cellIs" dxfId="38" priority="13" stopIfTrue="1" operator="equal">
      <formula>0</formula>
    </cfRule>
  </conditionalFormatting>
  <conditionalFormatting sqref="H26:H43">
    <cfRule type="cellIs" dxfId="37" priority="12" stopIfTrue="1" operator="equal">
      <formula>0</formula>
    </cfRule>
  </conditionalFormatting>
  <conditionalFormatting sqref="H50:H66">
    <cfRule type="cellIs" dxfId="36" priority="11" stopIfTrue="1" operator="equal">
      <formula>0</formula>
    </cfRule>
  </conditionalFormatting>
  <conditionalFormatting sqref="H72:H82">
    <cfRule type="cellIs" dxfId="35" priority="10" stopIfTrue="1" operator="equal">
      <formula>0</formula>
    </cfRule>
  </conditionalFormatting>
  <conditionalFormatting sqref="H89:H100">
    <cfRule type="cellIs" dxfId="34" priority="9" stopIfTrue="1" operator="equal">
      <formula>0</formula>
    </cfRule>
  </conditionalFormatting>
  <conditionalFormatting sqref="H127:H140">
    <cfRule type="cellIs" dxfId="33" priority="8" stopIfTrue="1" operator="equal">
      <formula>0</formula>
    </cfRule>
  </conditionalFormatting>
  <conditionalFormatting sqref="H167:H178">
    <cfRule type="cellIs" dxfId="32" priority="7" stopIfTrue="1" operator="equal">
      <formula>0</formula>
    </cfRule>
  </conditionalFormatting>
  <conditionalFormatting sqref="H322:H343">
    <cfRule type="cellIs" dxfId="31" priority="6" stopIfTrue="1" operator="equal">
      <formula>0</formula>
    </cfRule>
  </conditionalFormatting>
  <conditionalFormatting sqref="I27:I43">
    <cfRule type="cellIs" dxfId="30" priority="5" stopIfTrue="1" operator="equal">
      <formula>0</formula>
    </cfRule>
  </conditionalFormatting>
  <conditionalFormatting sqref="I51:I66">
    <cfRule type="cellIs" dxfId="29" priority="4" stopIfTrue="1" operator="equal">
      <formula>0</formula>
    </cfRule>
  </conditionalFormatting>
  <conditionalFormatting sqref="I73:I82">
    <cfRule type="cellIs" dxfId="28" priority="3" stopIfTrue="1" operator="equal">
      <formula>0</formula>
    </cfRule>
  </conditionalFormatting>
  <conditionalFormatting sqref="I90:I100">
    <cfRule type="cellIs" dxfId="27" priority="2" stopIfTrue="1" operator="equal">
      <formula>0</formula>
    </cfRule>
  </conditionalFormatting>
  <conditionalFormatting sqref="I323:I343">
    <cfRule type="cellIs" dxfId="26" priority="1" stopIfTrue="1" operator="equal">
      <formula>0</formula>
    </cfRule>
  </conditionalFormatting>
  <dataValidations count="26">
    <dataValidation type="list" allowBlank="1" showInputMessage="1" showErrorMessage="1" sqref="E294:F315" xr:uid="{00000000-0002-0000-0200-000000000000}">
      <formula1>$J$290:$J$295</formula1>
    </dataValidation>
    <dataValidation type="decimal" operator="greaterThan" showErrorMessage="1" errorTitle="Enter Numbers Only" error="Please enter numbers only." sqref="E322:G343" xr:uid="{00000000-0002-0000-0200-000001000000}">
      <formula1>0</formula1>
    </dataValidation>
    <dataValidation type="list" allowBlank="1" showInputMessage="1" showErrorMessage="1" sqref="H220:H232" xr:uid="{00000000-0002-0000-0200-000002000000}">
      <formula1>$J$216:$J$223</formula1>
    </dataValidation>
    <dataValidation type="list" allowBlank="1" showInputMessage="1" showErrorMessage="1" sqref="A407:A429" xr:uid="{00000000-0002-0000-0200-000003000000}">
      <formula1>$J$403:$J$411</formula1>
    </dataValidation>
    <dataValidation type="list" allowBlank="1" showInputMessage="1" sqref="D26:D43 D72:D82 D167:D178 D127:D140 D50:D66 D89:D100 D8:D19" xr:uid="{00000000-0002-0000-0200-000004000000}">
      <formula1>$J$8:$J$10</formula1>
    </dataValidation>
    <dataValidation operator="greaterThan" showInputMessage="1" showErrorMessage="1" errorTitle="Enter Numbers Only" error="Please enter numbers only." prompt="Numbers Only" sqref="H240:H254 G220:G232" xr:uid="{00000000-0002-0000-0200-000005000000}"/>
    <dataValidation type="list" allowBlank="1" showInputMessage="1" showErrorMessage="1" sqref="A380:B401 A436:B450" xr:uid="{00000000-0002-0000-0200-000006000000}">
      <formula1>$J$376:$J$378</formula1>
    </dataValidation>
    <dataValidation operator="greaterThanOrEqual" showErrorMessage="1" errorTitle="Enter Numbers Only" error="Please enter numbers only. Cost per item must be less than $1000." sqref="G380:G401 G436:G450" xr:uid="{00000000-0002-0000-0200-000007000000}"/>
    <dataValidation operator="greaterThan" showErrorMessage="1" errorTitle="Enter Numbers Only" error="Please enter numbers only." sqref="G240:G254 F220:F232 F407:G429 H380:H401 G294:H315 G8:G19" xr:uid="{00000000-0002-0000-0200-000008000000}"/>
    <dataValidation operator="greaterThanOrEqual" showErrorMessage="1" errorTitle="Enter Numbers Only" error="Please enter numbers only." sqref="E8:E19" xr:uid="{00000000-0002-0000-0200-000009000000}"/>
    <dataValidation allowBlank="1" showInputMessage="1" sqref="A8:A19" xr:uid="{00000000-0002-0000-0200-00000A000000}"/>
    <dataValidation operator="greaterThan" errorTitle="Enter Numbers Only" error="Please enter numbers only." sqref="B8:C19 F8:F19" xr:uid="{00000000-0002-0000-0200-00000B000000}"/>
    <dataValidation type="list" allowBlank="1" showInputMessage="1" showErrorMessage="1" sqref="A50:A66" xr:uid="{00000000-0002-0000-0200-00000C000000}">
      <formula1>$J$50:$J$56</formula1>
    </dataValidation>
    <dataValidation type="list" allowBlank="1" showInputMessage="1" showErrorMessage="1" sqref="A167:A178" xr:uid="{00000000-0002-0000-0200-00000D000000}">
      <formula1>$J$164:$J$171</formula1>
    </dataValidation>
    <dataValidation type="list" allowBlank="1" showInputMessage="1" showErrorMessage="1" sqref="H199:H212 H184:H193" xr:uid="{00000000-0002-0000-0200-00000E000000}">
      <formula1>$J$195:$J$202</formula1>
    </dataValidation>
    <dataValidation type="list" allowBlank="1" showInputMessage="1" showErrorMessage="1" sqref="H278:H287" xr:uid="{00000000-0002-0000-0200-00000F000000}">
      <formula1>$J$274:$J$281</formula1>
    </dataValidation>
    <dataValidation type="list" allowBlank="1" showInputMessage="1" showErrorMessage="1" sqref="C456:E466" xr:uid="{00000000-0002-0000-0200-000010000000}">
      <formula1>$J$452:$J$458</formula1>
    </dataValidation>
    <dataValidation type="list" allowBlank="1" showInputMessage="1" showErrorMessage="1" sqref="A26:A43" xr:uid="{00000000-0002-0000-0200-000011000000}">
      <formula1>$J$27:$J$34</formula1>
    </dataValidation>
    <dataValidation operator="greaterThanOrEqual" allowBlank="1" showInputMessage="1" showErrorMessage="1" errorTitle="Enter Numbers Only" error="Value has to exceed $1000." prompt="Must be greater than or equal to $1,000" sqref="G472:G481" xr:uid="{00000000-0002-0000-0200-000012000000}"/>
    <dataValidation type="list" allowBlank="1" showInputMessage="1" showErrorMessage="1" sqref="A354:B373" xr:uid="{00000000-0002-0000-0200-000013000000}">
      <formula1>$J$350:$J$352</formula1>
    </dataValidation>
    <dataValidation operator="greaterThan" showErrorMessage="1" errorTitle="Enter Numbers Only" error="Please enter numbers only. Cost per item must be less than $1000." sqref="G354:G373" xr:uid="{00000000-0002-0000-0200-000014000000}"/>
    <dataValidation type="list" allowBlank="1" showInputMessage="1" showErrorMessage="1" sqref="F240:F254" xr:uid="{00000000-0002-0000-0200-000015000000}">
      <formula1>$J$236:$J$243</formula1>
    </dataValidation>
    <dataValidation type="list" allowBlank="1" showInputMessage="1" showErrorMessage="1" sqref="D106:D119" xr:uid="{00000000-0002-0000-0200-000016000000}">
      <formula1>$J$106:$J$113</formula1>
    </dataValidation>
    <dataValidation type="list" allowBlank="1" showInputMessage="1" showErrorMessage="1" sqref="A106:A119" xr:uid="{00000000-0002-0000-0200-000017000000}">
      <formula1>$J$115:$J$119</formula1>
    </dataValidation>
    <dataValidation type="list" allowBlank="1" showInputMessage="1" showErrorMessage="1" sqref="A127:A140" xr:uid="{00000000-0002-0000-0200-000018000000}">
      <formula1>$J$128:$J$135</formula1>
    </dataValidation>
    <dataValidation type="list" allowBlank="1" showInputMessage="1" showErrorMessage="1" sqref="H148:H160" xr:uid="{00000000-0002-0000-0200-000019000000}">
      <formula1>$J$146:$J$153</formula1>
    </dataValidation>
  </dataValidations>
  <hyperlinks>
    <hyperlink ref="B3" r:id="rId1" xr:uid="{00000000-0004-0000-0200-000000000000}"/>
    <hyperlink ref="G1" r:id="rId2" xr:uid="{00000000-0004-0000-0200-000001000000}"/>
  </hyperlinks>
  <pageMargins left="0.7" right="0.7" top="0.75" bottom="0.75" header="0.3" footer="0.3"/>
  <pageSetup scale="58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513"/>
  <sheetViews>
    <sheetView topLeftCell="A76" zoomScaleNormal="100" workbookViewId="0">
      <selection activeCell="E85" sqref="E85"/>
    </sheetView>
  </sheetViews>
  <sheetFormatPr defaultRowHeight="12.5" x14ac:dyDescent="0.25"/>
  <cols>
    <col min="1" max="1" width="16.7265625" customWidth="1"/>
    <col min="2" max="2" width="16.08984375" customWidth="1"/>
    <col min="3" max="3" width="12.36328125" customWidth="1"/>
    <col min="4" max="4" width="13.6328125" customWidth="1"/>
    <col min="5" max="5" width="24.26953125" customWidth="1"/>
    <col min="6" max="6" width="26" customWidth="1"/>
    <col min="7" max="7" width="16.7265625" customWidth="1"/>
    <col min="8" max="8" width="13.7265625" customWidth="1"/>
    <col min="9" max="9" width="18.7265625" bestFit="1" customWidth="1"/>
    <col min="10" max="10" width="8.81640625" style="128" customWidth="1"/>
  </cols>
  <sheetData>
    <row r="1" spans="1:11" s="26" customFormat="1" ht="29.5" x14ac:dyDescent="0.55000000000000004">
      <c r="A1" s="25" t="s">
        <v>134</v>
      </c>
      <c r="C1" s="27"/>
      <c r="F1" s="123" t="s">
        <v>110</v>
      </c>
      <c r="G1" s="53" t="s">
        <v>215</v>
      </c>
      <c r="H1" s="87"/>
      <c r="I1" s="97"/>
      <c r="J1" s="124"/>
    </row>
    <row r="2" spans="1:11" s="26" customFormat="1" ht="15.5" x14ac:dyDescent="0.3">
      <c r="A2" s="89" t="s">
        <v>146</v>
      </c>
      <c r="B2" s="231" t="s">
        <v>89</v>
      </c>
      <c r="C2" s="232"/>
      <c r="D2" s="89" t="s">
        <v>147</v>
      </c>
      <c r="E2" s="90" t="s">
        <v>89</v>
      </c>
      <c r="F2" s="137"/>
      <c r="G2" s="82"/>
      <c r="H2" s="97"/>
      <c r="I2" s="97"/>
      <c r="J2" s="124"/>
    </row>
    <row r="3" spans="1:11" s="26" customFormat="1" ht="14.5" x14ac:dyDescent="0.3">
      <c r="A3" s="123" t="s">
        <v>67</v>
      </c>
      <c r="B3" s="233" t="s">
        <v>194</v>
      </c>
      <c r="C3" s="234"/>
      <c r="D3" s="234"/>
      <c r="E3" s="234"/>
      <c r="F3" s="140" t="s">
        <v>175</v>
      </c>
      <c r="G3" s="141" t="s">
        <v>89</v>
      </c>
      <c r="H3" s="97"/>
      <c r="I3" s="97"/>
      <c r="J3" s="124"/>
    </row>
    <row r="4" spans="1:11" s="26" customFormat="1" ht="14.5" x14ac:dyDescent="0.3">
      <c r="C4" s="27"/>
      <c r="I4" s="53"/>
      <c r="J4" s="125"/>
    </row>
    <row r="5" spans="1:11" s="30" customFormat="1" ht="25" x14ac:dyDescent="0.5">
      <c r="A5" s="28" t="s">
        <v>53</v>
      </c>
      <c r="B5" s="28"/>
      <c r="C5" s="29"/>
      <c r="E5" s="143"/>
      <c r="H5" s="28" t="s">
        <v>15</v>
      </c>
      <c r="I5" s="31">
        <f>SUM(I8:I19)</f>
        <v>0</v>
      </c>
      <c r="J5" s="125"/>
    </row>
    <row r="6" spans="1:11" s="26" customFormat="1" ht="13" x14ac:dyDescent="0.3">
      <c r="C6" s="27"/>
      <c r="E6" s="32"/>
      <c r="J6" s="125"/>
    </row>
    <row r="7" spans="1:11" s="26" customFormat="1" ht="42" customHeight="1" x14ac:dyDescent="0.25">
      <c r="A7" s="98" t="s">
        <v>68</v>
      </c>
      <c r="B7" s="49" t="s">
        <v>54</v>
      </c>
      <c r="C7" s="49" t="s">
        <v>140</v>
      </c>
      <c r="D7" s="96" t="s">
        <v>16</v>
      </c>
      <c r="E7" s="49" t="s">
        <v>74</v>
      </c>
      <c r="F7" s="49" t="s">
        <v>76</v>
      </c>
      <c r="G7" s="49" t="s">
        <v>77</v>
      </c>
      <c r="H7" s="49"/>
      <c r="I7" s="49" t="s">
        <v>14</v>
      </c>
      <c r="J7" s="125"/>
      <c r="K7" s="54"/>
    </row>
    <row r="8" spans="1:11" s="17" customFormat="1" x14ac:dyDescent="0.25">
      <c r="A8" s="67"/>
      <c r="B8" s="68"/>
      <c r="C8" s="68"/>
      <c r="D8" s="69"/>
      <c r="E8" s="70"/>
      <c r="F8" s="69"/>
      <c r="G8" s="71"/>
      <c r="H8" s="43"/>
      <c r="I8" s="76">
        <f>IF(LEN(A8)&lt;6,0,IF(ISBLANK(D8),0,IF(ISBLANK(F8),0,IF(ISBLANK(G8),0,ROUND(IF(D8="salaried",C8*E8,C8*E8*F8*G8),0)))))</f>
        <v>0</v>
      </c>
      <c r="J8" s="125" t="s">
        <v>17</v>
      </c>
      <c r="K8" s="52"/>
    </row>
    <row r="9" spans="1:11" s="17" customFormat="1" x14ac:dyDescent="0.25">
      <c r="A9" s="151"/>
      <c r="B9" s="68"/>
      <c r="C9" s="68"/>
      <c r="D9" s="69"/>
      <c r="E9" s="70"/>
      <c r="F9" s="69"/>
      <c r="G9" s="71"/>
      <c r="H9" s="43"/>
      <c r="I9" s="76">
        <f t="shared" ref="I9:I19" si="0">IF(LEN(A9)&lt;6,0,IF(ISBLANK(D9),0,IF(ISBLANK(F9),0,IF(ISBLANK(G9),0,ROUND(IF(D9="salaried",C9*E9,C9*E9*F9*G9),0)))))</f>
        <v>0</v>
      </c>
      <c r="J9" s="125" t="s">
        <v>18</v>
      </c>
      <c r="K9" s="52"/>
    </row>
    <row r="10" spans="1:11" s="17" customFormat="1" x14ac:dyDescent="0.25">
      <c r="A10" s="151"/>
      <c r="B10" s="14"/>
      <c r="C10" s="68"/>
      <c r="D10" s="69"/>
      <c r="E10" s="70"/>
      <c r="F10" s="69"/>
      <c r="G10" s="71"/>
      <c r="H10" s="43"/>
      <c r="I10" s="76">
        <f t="shared" si="0"/>
        <v>0</v>
      </c>
      <c r="J10" s="125"/>
      <c r="K10" s="52"/>
    </row>
    <row r="11" spans="1:11" s="17" customFormat="1" x14ac:dyDescent="0.25">
      <c r="A11" s="151"/>
      <c r="B11" s="14"/>
      <c r="C11" s="68"/>
      <c r="D11" s="69"/>
      <c r="E11" s="70"/>
      <c r="F11" s="69"/>
      <c r="G11" s="71"/>
      <c r="H11" s="43"/>
      <c r="I11" s="76">
        <f t="shared" si="0"/>
        <v>0</v>
      </c>
      <c r="J11" s="125"/>
      <c r="K11" s="52"/>
    </row>
    <row r="12" spans="1:11" s="17" customFormat="1" x14ac:dyDescent="0.25">
      <c r="A12" s="151"/>
      <c r="B12" s="14"/>
      <c r="C12" s="68"/>
      <c r="D12" s="69"/>
      <c r="E12" s="70"/>
      <c r="F12" s="69"/>
      <c r="G12" s="71"/>
      <c r="H12" s="43"/>
      <c r="I12" s="76">
        <f t="shared" si="0"/>
        <v>0</v>
      </c>
      <c r="J12" s="125"/>
      <c r="K12" s="52"/>
    </row>
    <row r="13" spans="1:11" s="17" customFormat="1" x14ac:dyDescent="0.25">
      <c r="A13" s="151"/>
      <c r="B13" s="14"/>
      <c r="C13" s="68"/>
      <c r="D13" s="69"/>
      <c r="E13" s="70"/>
      <c r="F13" s="69"/>
      <c r="G13" s="71"/>
      <c r="H13" s="43"/>
      <c r="I13" s="76">
        <f t="shared" si="0"/>
        <v>0</v>
      </c>
      <c r="J13" s="125"/>
      <c r="K13" s="52"/>
    </row>
    <row r="14" spans="1:11" s="17" customFormat="1" x14ac:dyDescent="0.25">
      <c r="A14" s="151"/>
      <c r="B14" s="14"/>
      <c r="C14" s="68"/>
      <c r="D14" s="69"/>
      <c r="E14" s="70"/>
      <c r="F14" s="69"/>
      <c r="G14" s="71"/>
      <c r="H14" s="43"/>
      <c r="I14" s="76">
        <f t="shared" si="0"/>
        <v>0</v>
      </c>
      <c r="J14" s="125"/>
      <c r="K14" s="52"/>
    </row>
    <row r="15" spans="1:11" s="17" customFormat="1" x14ac:dyDescent="0.25">
      <c r="A15" s="151"/>
      <c r="B15" s="69"/>
      <c r="C15" s="68"/>
      <c r="D15" s="69"/>
      <c r="E15" s="70"/>
      <c r="F15" s="69"/>
      <c r="G15" s="71"/>
      <c r="H15" s="43"/>
      <c r="I15" s="76">
        <f t="shared" si="0"/>
        <v>0</v>
      </c>
      <c r="J15" s="125"/>
      <c r="K15" s="52"/>
    </row>
    <row r="16" spans="1:11" s="17" customFormat="1" x14ac:dyDescent="0.25">
      <c r="A16" s="151"/>
      <c r="B16" s="14"/>
      <c r="C16" s="68"/>
      <c r="D16" s="69"/>
      <c r="E16" s="70"/>
      <c r="F16" s="69"/>
      <c r="G16" s="71"/>
      <c r="H16" s="43"/>
      <c r="I16" s="76">
        <f t="shared" si="0"/>
        <v>0</v>
      </c>
      <c r="J16" s="125"/>
      <c r="K16" s="52"/>
    </row>
    <row r="17" spans="1:11" s="17" customFormat="1" x14ac:dyDescent="0.25">
      <c r="A17" s="151"/>
      <c r="B17" s="14"/>
      <c r="C17" s="68"/>
      <c r="D17" s="69"/>
      <c r="E17" s="70"/>
      <c r="F17" s="69"/>
      <c r="G17" s="71"/>
      <c r="H17" s="43"/>
      <c r="I17" s="76">
        <f t="shared" si="0"/>
        <v>0</v>
      </c>
      <c r="J17" s="125"/>
      <c r="K17" s="52"/>
    </row>
    <row r="18" spans="1:11" s="17" customFormat="1" x14ac:dyDescent="0.25">
      <c r="A18" s="151"/>
      <c r="B18" s="14"/>
      <c r="C18" s="68"/>
      <c r="D18" s="69"/>
      <c r="E18" s="70"/>
      <c r="F18" s="69"/>
      <c r="G18" s="71"/>
      <c r="H18" s="43"/>
      <c r="I18" s="76">
        <f t="shared" si="0"/>
        <v>0</v>
      </c>
      <c r="J18" s="125"/>
      <c r="K18" s="52"/>
    </row>
    <row r="19" spans="1:11" s="17" customFormat="1" x14ac:dyDescent="0.25">
      <c r="A19" s="151"/>
      <c r="B19" s="14"/>
      <c r="C19" s="68"/>
      <c r="D19" s="69"/>
      <c r="E19" s="70"/>
      <c r="F19" s="69"/>
      <c r="G19" s="71"/>
      <c r="H19" s="43"/>
      <c r="I19" s="76">
        <f t="shared" si="0"/>
        <v>0</v>
      </c>
      <c r="J19" s="125"/>
      <c r="K19" s="52"/>
    </row>
    <row r="20" spans="1:11" s="17" customFormat="1" x14ac:dyDescent="0.25">
      <c r="C20" s="92"/>
      <c r="J20" s="125"/>
      <c r="K20" s="52"/>
    </row>
    <row r="21" spans="1:11" s="17" customFormat="1" x14ac:dyDescent="0.25">
      <c r="C21" s="92"/>
      <c r="G21" s="18" t="s">
        <v>89</v>
      </c>
      <c r="J21" s="125"/>
      <c r="K21" s="52"/>
    </row>
    <row r="22" spans="1:11" s="17" customFormat="1" ht="15.5" x14ac:dyDescent="0.35">
      <c r="B22" s="203" t="s">
        <v>141</v>
      </c>
      <c r="C22" s="214"/>
      <c r="D22" s="214"/>
      <c r="E22" s="214"/>
      <c r="F22" s="214"/>
      <c r="G22" s="214"/>
      <c r="J22" s="125"/>
      <c r="K22" s="52"/>
    </row>
    <row r="23" spans="1:11" s="30" customFormat="1" ht="17.5" x14ac:dyDescent="0.35">
      <c r="A23" s="28" t="s">
        <v>24</v>
      </c>
      <c r="B23" s="28"/>
      <c r="C23" s="29"/>
      <c r="D23" s="28"/>
      <c r="H23" s="28" t="s">
        <v>15</v>
      </c>
      <c r="I23" s="36">
        <f>SUM(I26:I42)</f>
        <v>0</v>
      </c>
      <c r="J23" s="125"/>
      <c r="K23" s="54"/>
    </row>
    <row r="24" spans="1:11" s="26" customFormat="1" x14ac:dyDescent="0.25">
      <c r="C24" s="27"/>
      <c r="J24" s="125"/>
      <c r="K24" s="54"/>
    </row>
    <row r="25" spans="1:11" s="26" customFormat="1" ht="44.25" customHeight="1" x14ac:dyDescent="0.25">
      <c r="A25" s="96" t="s">
        <v>75</v>
      </c>
      <c r="B25" s="49" t="s">
        <v>54</v>
      </c>
      <c r="C25" s="49" t="s">
        <v>23</v>
      </c>
      <c r="D25" s="96" t="s">
        <v>16</v>
      </c>
      <c r="E25" s="49" t="s">
        <v>74</v>
      </c>
      <c r="F25" s="49" t="s">
        <v>76</v>
      </c>
      <c r="G25" s="41" t="s">
        <v>77</v>
      </c>
      <c r="H25" s="49"/>
      <c r="I25" s="49" t="s">
        <v>14</v>
      </c>
      <c r="J25" s="125"/>
      <c r="K25" s="54"/>
    </row>
    <row r="26" spans="1:11" s="17" customFormat="1" x14ac:dyDescent="0.25">
      <c r="A26" s="73"/>
      <c r="B26" s="75"/>
      <c r="C26" s="69"/>
      <c r="D26" s="69"/>
      <c r="E26" s="70"/>
      <c r="F26" s="69"/>
      <c r="G26" s="74"/>
      <c r="H26" s="43"/>
      <c r="I26" s="76">
        <f>IF(ISBLANK(A26),0,IF(ISBLANK(D26),0,IF(ISBLANK(F26),0,IF(ISBLANK(G26),0,ROUND(IF(D26="salaried",C26*E26,C26*E26*F26*G26),0)))))</f>
        <v>0</v>
      </c>
      <c r="J26" s="125"/>
      <c r="K26" s="52"/>
    </row>
    <row r="27" spans="1:11" s="17" customFormat="1" x14ac:dyDescent="0.25">
      <c r="A27" s="150"/>
      <c r="B27" s="93"/>
      <c r="C27" s="69"/>
      <c r="D27" s="69"/>
      <c r="E27" s="70"/>
      <c r="F27" s="69"/>
      <c r="G27" s="74"/>
      <c r="H27" s="43"/>
      <c r="I27" s="76">
        <f t="shared" ref="I27:I42" si="1">IF(ISBLANK(A27),0,IF(ISBLANK(D27),0,IF(ISBLANK(F27),0,IF(ISBLANK(G27),0,ROUND(IF(D27="salaried",C27*E27,C27*E27*F27*G27),0)))))</f>
        <v>0</v>
      </c>
      <c r="J27" s="125" t="s">
        <v>21</v>
      </c>
      <c r="K27" s="52"/>
    </row>
    <row r="28" spans="1:11" s="17" customFormat="1" x14ac:dyDescent="0.25">
      <c r="A28" s="150"/>
      <c r="B28" s="93"/>
      <c r="C28" s="69"/>
      <c r="D28" s="69"/>
      <c r="E28" s="70"/>
      <c r="F28" s="69"/>
      <c r="G28" s="74"/>
      <c r="H28" s="43"/>
      <c r="I28" s="76">
        <f t="shared" si="1"/>
        <v>0</v>
      </c>
      <c r="J28" s="125" t="s">
        <v>102</v>
      </c>
      <c r="K28" s="52"/>
    </row>
    <row r="29" spans="1:11" s="17" customFormat="1" x14ac:dyDescent="0.25">
      <c r="A29" s="150"/>
      <c r="B29" s="93"/>
      <c r="C29" s="69"/>
      <c r="D29" s="69"/>
      <c r="E29" s="70"/>
      <c r="F29" s="69"/>
      <c r="G29" s="74"/>
      <c r="H29" s="43"/>
      <c r="I29" s="76">
        <f t="shared" si="1"/>
        <v>0</v>
      </c>
      <c r="J29" s="125" t="s">
        <v>103</v>
      </c>
      <c r="K29" s="52"/>
    </row>
    <row r="30" spans="1:11" s="17" customFormat="1" x14ac:dyDescent="0.25">
      <c r="A30" s="150"/>
      <c r="B30" s="93"/>
      <c r="C30" s="69"/>
      <c r="D30" s="69"/>
      <c r="E30" s="70"/>
      <c r="F30" s="69"/>
      <c r="G30" s="74"/>
      <c r="H30" s="43"/>
      <c r="I30" s="76">
        <f t="shared" si="1"/>
        <v>0</v>
      </c>
      <c r="J30" s="125" t="s">
        <v>22</v>
      </c>
      <c r="K30" s="52"/>
    </row>
    <row r="31" spans="1:11" s="17" customFormat="1" x14ac:dyDescent="0.25">
      <c r="A31" s="150"/>
      <c r="B31" s="93"/>
      <c r="C31" s="69"/>
      <c r="D31" s="69"/>
      <c r="E31" s="70"/>
      <c r="F31" s="69"/>
      <c r="G31" s="74"/>
      <c r="H31" s="43"/>
      <c r="I31" s="76">
        <f t="shared" si="1"/>
        <v>0</v>
      </c>
      <c r="J31" s="125" t="s">
        <v>19</v>
      </c>
      <c r="K31" s="52"/>
    </row>
    <row r="32" spans="1:11" s="17" customFormat="1" x14ac:dyDescent="0.25">
      <c r="A32" s="150"/>
      <c r="B32" s="93"/>
      <c r="C32" s="69"/>
      <c r="D32" s="69"/>
      <c r="E32" s="70"/>
      <c r="F32" s="69"/>
      <c r="G32" s="74"/>
      <c r="H32" s="43"/>
      <c r="I32" s="76">
        <f t="shared" si="1"/>
        <v>0</v>
      </c>
      <c r="J32" s="125" t="s">
        <v>20</v>
      </c>
      <c r="K32" s="52"/>
    </row>
    <row r="33" spans="1:17" s="17" customFormat="1" x14ac:dyDescent="0.25">
      <c r="A33" s="150"/>
      <c r="B33" s="93"/>
      <c r="C33" s="69"/>
      <c r="D33" s="69"/>
      <c r="E33" s="70"/>
      <c r="F33" s="69"/>
      <c r="G33" s="74"/>
      <c r="H33" s="43"/>
      <c r="I33" s="76">
        <f t="shared" si="1"/>
        <v>0</v>
      </c>
      <c r="J33" s="125" t="s">
        <v>99</v>
      </c>
      <c r="K33" s="52"/>
    </row>
    <row r="34" spans="1:17" s="17" customFormat="1" x14ac:dyDescent="0.25">
      <c r="A34" s="150"/>
      <c r="B34" s="93"/>
      <c r="C34" s="69"/>
      <c r="D34" s="69"/>
      <c r="E34" s="70"/>
      <c r="F34" s="69"/>
      <c r="G34" s="74"/>
      <c r="H34" s="43"/>
      <c r="I34" s="76">
        <f t="shared" si="1"/>
        <v>0</v>
      </c>
      <c r="J34" s="125" t="s">
        <v>89</v>
      </c>
      <c r="K34" s="52"/>
    </row>
    <row r="35" spans="1:17" s="17" customFormat="1" x14ac:dyDescent="0.25">
      <c r="A35" s="150"/>
      <c r="B35" s="93"/>
      <c r="C35" s="69"/>
      <c r="D35" s="69"/>
      <c r="E35" s="70"/>
      <c r="F35" s="69"/>
      <c r="G35" s="74"/>
      <c r="H35" s="43"/>
      <c r="I35" s="76">
        <f t="shared" si="1"/>
        <v>0</v>
      </c>
      <c r="J35" s="125"/>
      <c r="K35" s="52"/>
    </row>
    <row r="36" spans="1:17" s="17" customFormat="1" x14ac:dyDescent="0.25">
      <c r="A36" s="150"/>
      <c r="B36" s="93"/>
      <c r="C36" s="69"/>
      <c r="D36" s="69"/>
      <c r="E36" s="70"/>
      <c r="F36" s="69"/>
      <c r="G36" s="74"/>
      <c r="H36" s="43"/>
      <c r="I36" s="76">
        <f t="shared" si="1"/>
        <v>0</v>
      </c>
      <c r="J36" s="125"/>
      <c r="K36" s="52"/>
    </row>
    <row r="37" spans="1:17" s="17" customFormat="1" x14ac:dyDescent="0.25">
      <c r="A37" s="150"/>
      <c r="B37" s="93"/>
      <c r="C37" s="69"/>
      <c r="D37" s="69"/>
      <c r="E37" s="70"/>
      <c r="F37" s="69"/>
      <c r="G37" s="74"/>
      <c r="H37" s="43"/>
      <c r="I37" s="76">
        <f t="shared" si="1"/>
        <v>0</v>
      </c>
      <c r="J37" s="125" t="s">
        <v>89</v>
      </c>
      <c r="K37" s="52"/>
    </row>
    <row r="38" spans="1:17" s="17" customFormat="1" x14ac:dyDescent="0.25">
      <c r="A38" s="150"/>
      <c r="B38" s="93"/>
      <c r="C38" s="69"/>
      <c r="D38" s="69"/>
      <c r="E38" s="70"/>
      <c r="F38" s="69"/>
      <c r="G38" s="74"/>
      <c r="H38" s="43"/>
      <c r="I38" s="76">
        <f t="shared" si="1"/>
        <v>0</v>
      </c>
      <c r="J38" s="125"/>
      <c r="K38" s="52"/>
    </row>
    <row r="39" spans="1:17" s="17" customFormat="1" x14ac:dyDescent="0.25">
      <c r="A39" s="150"/>
      <c r="B39" s="93"/>
      <c r="C39" s="69"/>
      <c r="D39" s="69"/>
      <c r="E39" s="70"/>
      <c r="F39" s="69"/>
      <c r="G39" s="74"/>
      <c r="H39" s="43"/>
      <c r="I39" s="76">
        <f t="shared" si="1"/>
        <v>0</v>
      </c>
      <c r="J39" s="125"/>
      <c r="K39" s="52"/>
    </row>
    <row r="40" spans="1:17" s="17" customFormat="1" x14ac:dyDescent="0.25">
      <c r="A40" s="150"/>
      <c r="B40" s="93"/>
      <c r="C40" s="69"/>
      <c r="D40" s="69"/>
      <c r="E40" s="70"/>
      <c r="F40" s="69"/>
      <c r="G40" s="74"/>
      <c r="H40" s="43"/>
      <c r="I40" s="76">
        <f t="shared" si="1"/>
        <v>0</v>
      </c>
      <c r="J40" s="125"/>
      <c r="K40" s="52"/>
    </row>
    <row r="41" spans="1:17" s="17" customFormat="1" x14ac:dyDescent="0.25">
      <c r="A41" s="150"/>
      <c r="B41" s="93"/>
      <c r="C41" s="69"/>
      <c r="D41" s="69"/>
      <c r="E41" s="70"/>
      <c r="F41" s="69"/>
      <c r="G41" s="74"/>
      <c r="H41" s="43"/>
      <c r="I41" s="76">
        <f t="shared" si="1"/>
        <v>0</v>
      </c>
      <c r="J41" s="125"/>
      <c r="K41" s="52"/>
    </row>
    <row r="42" spans="1:17" s="17" customFormat="1" x14ac:dyDescent="0.25">
      <c r="A42" s="150"/>
      <c r="B42" s="93"/>
      <c r="C42" s="69"/>
      <c r="D42" s="69"/>
      <c r="E42" s="70"/>
      <c r="F42" s="69"/>
      <c r="G42" s="74"/>
      <c r="H42" s="43"/>
      <c r="I42" s="76">
        <f t="shared" si="1"/>
        <v>0</v>
      </c>
      <c r="J42" s="125"/>
      <c r="K42" s="52"/>
    </row>
    <row r="43" spans="1:17" s="17" customFormat="1" x14ac:dyDescent="0.25">
      <c r="C43" s="92"/>
      <c r="J43" s="125"/>
      <c r="K43" s="52"/>
    </row>
    <row r="44" spans="1:17" s="17" customFormat="1" x14ac:dyDescent="0.25">
      <c r="C44" s="92"/>
      <c r="J44" s="125"/>
      <c r="K44" s="52"/>
    </row>
    <row r="45" spans="1:17" s="17" customFormat="1" ht="15.5" x14ac:dyDescent="0.35">
      <c r="B45" s="203" t="s">
        <v>141</v>
      </c>
      <c r="C45" s="214"/>
      <c r="D45" s="214"/>
      <c r="E45" s="214"/>
      <c r="F45" s="214"/>
      <c r="G45" s="214"/>
      <c r="J45" s="125"/>
      <c r="K45" s="52"/>
    </row>
    <row r="46" spans="1:17" s="30" customFormat="1" ht="17.5" x14ac:dyDescent="0.35">
      <c r="A46" s="28" t="s">
        <v>26</v>
      </c>
      <c r="B46" s="28"/>
      <c r="C46" s="28"/>
      <c r="D46" s="28"/>
      <c r="H46" s="28" t="s">
        <v>15</v>
      </c>
      <c r="I46" s="36">
        <f>SUM(I49:I63)</f>
        <v>0</v>
      </c>
      <c r="J46" s="125"/>
      <c r="K46" s="54"/>
    </row>
    <row r="47" spans="1:17" s="26" customFormat="1" x14ac:dyDescent="0.25">
      <c r="J47" s="125"/>
      <c r="K47" s="54"/>
    </row>
    <row r="48" spans="1:17" s="26" customFormat="1" ht="26" x14ac:dyDescent="0.25">
      <c r="A48" s="96" t="s">
        <v>75</v>
      </c>
      <c r="B48" s="49" t="s">
        <v>54</v>
      </c>
      <c r="C48" s="49" t="s">
        <v>25</v>
      </c>
      <c r="D48" s="96" t="s">
        <v>16</v>
      </c>
      <c r="E48" s="49" t="s">
        <v>74</v>
      </c>
      <c r="F48" s="49" t="s">
        <v>76</v>
      </c>
      <c r="G48" s="41" t="s">
        <v>77</v>
      </c>
      <c r="H48" s="49"/>
      <c r="I48" s="49" t="s">
        <v>14</v>
      </c>
      <c r="J48" s="125"/>
      <c r="K48" s="54"/>
      <c r="Q48" s="37"/>
    </row>
    <row r="49" spans="1:11" s="17" customFormat="1" x14ac:dyDescent="0.25">
      <c r="A49" s="77"/>
      <c r="B49" s="73"/>
      <c r="C49" s="69"/>
      <c r="D49" s="72"/>
      <c r="E49" s="70"/>
      <c r="F49" s="69"/>
      <c r="G49" s="74"/>
      <c r="H49" s="43"/>
      <c r="I49" s="76">
        <f>IF(ISBLANK(A49),0,IF(ISBLANK(D49),0,IF(ISBLANK(F49),0,IF(ISBLANK(G49),0,ROUND(IF(D49="salaried",C49*E49,C49*E49*F49*G49),0)))))</f>
        <v>0</v>
      </c>
      <c r="J49" s="125" t="s">
        <v>21</v>
      </c>
      <c r="K49" s="52"/>
    </row>
    <row r="50" spans="1:11" s="17" customFormat="1" x14ac:dyDescent="0.25">
      <c r="A50" s="152"/>
      <c r="B50" s="73"/>
      <c r="C50" s="69"/>
      <c r="D50" s="72"/>
      <c r="E50" s="70"/>
      <c r="F50" s="69"/>
      <c r="G50" s="74"/>
      <c r="H50" s="43"/>
      <c r="I50" s="76">
        <f t="shared" ref="I50:I63" si="2">IF(ISBLANK(A50),0,IF(ISBLANK(D50),0,IF(ISBLANK(F50),0,IF(ISBLANK(G50),0,ROUND(IF(D50="salaried",C50*E50,C50*E50*F50*G50),0)))))</f>
        <v>0</v>
      </c>
      <c r="J50" s="125" t="s">
        <v>102</v>
      </c>
      <c r="K50" s="52"/>
    </row>
    <row r="51" spans="1:11" s="17" customFormat="1" x14ac:dyDescent="0.25">
      <c r="A51" s="152"/>
      <c r="B51" s="93"/>
      <c r="C51" s="69"/>
      <c r="D51" s="72"/>
      <c r="E51" s="70"/>
      <c r="F51" s="69"/>
      <c r="G51" s="74"/>
      <c r="H51" s="43"/>
      <c r="I51" s="76">
        <f t="shared" si="2"/>
        <v>0</v>
      </c>
      <c r="J51" s="125" t="s">
        <v>22</v>
      </c>
      <c r="K51" s="52"/>
    </row>
    <row r="52" spans="1:11" s="17" customFormat="1" x14ac:dyDescent="0.25">
      <c r="A52" s="152"/>
      <c r="B52" s="93"/>
      <c r="C52" s="69"/>
      <c r="D52" s="72"/>
      <c r="E52" s="70"/>
      <c r="F52" s="69"/>
      <c r="G52" s="74"/>
      <c r="H52" s="43"/>
      <c r="I52" s="76">
        <f t="shared" si="2"/>
        <v>0</v>
      </c>
      <c r="J52" s="125" t="s">
        <v>19</v>
      </c>
      <c r="K52" s="52"/>
    </row>
    <row r="53" spans="1:11" s="17" customFormat="1" x14ac:dyDescent="0.25">
      <c r="A53" s="152"/>
      <c r="B53" s="93"/>
      <c r="C53" s="69"/>
      <c r="D53" s="72"/>
      <c r="E53" s="70"/>
      <c r="F53" s="69"/>
      <c r="G53" s="74"/>
      <c r="H53" s="43"/>
      <c r="I53" s="76">
        <f t="shared" si="2"/>
        <v>0</v>
      </c>
      <c r="J53" s="125" t="s">
        <v>20</v>
      </c>
      <c r="K53" s="52"/>
    </row>
    <row r="54" spans="1:11" s="17" customFormat="1" x14ac:dyDescent="0.25">
      <c r="A54" s="152"/>
      <c r="B54" s="93"/>
      <c r="C54" s="69"/>
      <c r="D54" s="72"/>
      <c r="E54" s="70"/>
      <c r="F54" s="69"/>
      <c r="G54" s="74"/>
      <c r="H54" s="43"/>
      <c r="I54" s="76">
        <f t="shared" si="2"/>
        <v>0</v>
      </c>
      <c r="J54" s="125" t="s">
        <v>99</v>
      </c>
      <c r="K54" s="52"/>
    </row>
    <row r="55" spans="1:11" s="17" customFormat="1" x14ac:dyDescent="0.25">
      <c r="A55" s="152"/>
      <c r="B55" s="93"/>
      <c r="C55" s="69"/>
      <c r="D55" s="72"/>
      <c r="E55" s="70"/>
      <c r="F55" s="69"/>
      <c r="G55" s="74"/>
      <c r="H55" s="43"/>
      <c r="I55" s="76">
        <f t="shared" si="2"/>
        <v>0</v>
      </c>
      <c r="J55" s="125"/>
      <c r="K55" s="52"/>
    </row>
    <row r="56" spans="1:11" s="17" customFormat="1" x14ac:dyDescent="0.25">
      <c r="A56" s="152"/>
      <c r="B56" s="93"/>
      <c r="C56" s="69"/>
      <c r="D56" s="72"/>
      <c r="E56" s="70"/>
      <c r="F56" s="69"/>
      <c r="G56" s="74"/>
      <c r="H56" s="43"/>
      <c r="I56" s="76">
        <f t="shared" si="2"/>
        <v>0</v>
      </c>
      <c r="J56" s="125"/>
      <c r="K56" s="52"/>
    </row>
    <row r="57" spans="1:11" s="17" customFormat="1" x14ac:dyDescent="0.25">
      <c r="A57" s="152"/>
      <c r="B57" s="93"/>
      <c r="C57" s="69"/>
      <c r="D57" s="72"/>
      <c r="E57" s="70"/>
      <c r="F57" s="69"/>
      <c r="G57" s="74"/>
      <c r="H57" s="43"/>
      <c r="I57" s="76">
        <f t="shared" si="2"/>
        <v>0</v>
      </c>
      <c r="J57" s="125"/>
      <c r="K57" s="52"/>
    </row>
    <row r="58" spans="1:11" s="17" customFormat="1" x14ac:dyDescent="0.25">
      <c r="A58" s="152"/>
      <c r="B58" s="93"/>
      <c r="C58" s="69"/>
      <c r="D58" s="72"/>
      <c r="E58" s="70"/>
      <c r="F58" s="69"/>
      <c r="G58" s="74"/>
      <c r="H58" s="43"/>
      <c r="I58" s="76">
        <f t="shared" si="2"/>
        <v>0</v>
      </c>
      <c r="J58" s="124"/>
      <c r="K58" s="52"/>
    </row>
    <row r="59" spans="1:11" s="17" customFormat="1" x14ac:dyDescent="0.25">
      <c r="A59" s="152"/>
      <c r="B59" s="93"/>
      <c r="C59" s="69"/>
      <c r="D59" s="72"/>
      <c r="E59" s="70"/>
      <c r="F59" s="69"/>
      <c r="G59" s="74"/>
      <c r="H59" s="43"/>
      <c r="I59" s="76">
        <f t="shared" si="2"/>
        <v>0</v>
      </c>
      <c r="J59" s="125"/>
      <c r="K59" s="52"/>
    </row>
    <row r="60" spans="1:11" s="17" customFormat="1" x14ac:dyDescent="0.25">
      <c r="A60" s="152"/>
      <c r="B60" s="93"/>
      <c r="C60" s="69"/>
      <c r="D60" s="72"/>
      <c r="E60" s="70"/>
      <c r="F60" s="69"/>
      <c r="G60" s="74"/>
      <c r="H60" s="43"/>
      <c r="I60" s="76">
        <f t="shared" si="2"/>
        <v>0</v>
      </c>
      <c r="J60" s="125"/>
      <c r="K60" s="52"/>
    </row>
    <row r="61" spans="1:11" s="17" customFormat="1" x14ac:dyDescent="0.25">
      <c r="A61" s="152"/>
      <c r="B61" s="93"/>
      <c r="C61" s="69"/>
      <c r="D61" s="72"/>
      <c r="E61" s="70"/>
      <c r="F61" s="69"/>
      <c r="G61" s="74"/>
      <c r="H61" s="43"/>
      <c r="I61" s="76">
        <f t="shared" si="2"/>
        <v>0</v>
      </c>
      <c r="J61" s="125"/>
      <c r="K61" s="52"/>
    </row>
    <row r="62" spans="1:11" s="17" customFormat="1" x14ac:dyDescent="0.25">
      <c r="A62" s="152"/>
      <c r="B62" s="93"/>
      <c r="C62" s="69"/>
      <c r="D62" s="72"/>
      <c r="E62" s="70"/>
      <c r="F62" s="69"/>
      <c r="G62" s="74"/>
      <c r="H62" s="43"/>
      <c r="I62" s="76">
        <f t="shared" si="2"/>
        <v>0</v>
      </c>
      <c r="J62" s="125"/>
      <c r="K62" s="52"/>
    </row>
    <row r="63" spans="1:11" s="17" customFormat="1" x14ac:dyDescent="0.25">
      <c r="A63" s="152"/>
      <c r="B63" s="93"/>
      <c r="C63" s="69"/>
      <c r="D63" s="72"/>
      <c r="E63" s="70"/>
      <c r="F63" s="69"/>
      <c r="G63" s="74"/>
      <c r="H63" s="43"/>
      <c r="I63" s="76">
        <f t="shared" si="2"/>
        <v>0</v>
      </c>
      <c r="J63" s="125"/>
      <c r="K63" s="52"/>
    </row>
    <row r="64" spans="1:11" s="17" customFormat="1" x14ac:dyDescent="0.25">
      <c r="C64" s="92"/>
      <c r="J64" s="125"/>
      <c r="K64" s="52"/>
    </row>
    <row r="65" spans="1:16" s="17" customFormat="1" x14ac:dyDescent="0.25">
      <c r="C65" s="92"/>
      <c r="J65" s="125"/>
      <c r="K65" s="52"/>
    </row>
    <row r="66" spans="1:16" s="17" customFormat="1" x14ac:dyDescent="0.25">
      <c r="C66" s="92"/>
      <c r="J66" s="125"/>
      <c r="K66" s="52"/>
    </row>
    <row r="67" spans="1:16" s="30" customFormat="1" ht="17.5" x14ac:dyDescent="0.35">
      <c r="A67" s="28" t="s">
        <v>27</v>
      </c>
      <c r="B67" s="28"/>
      <c r="C67" s="28"/>
      <c r="H67" s="28" t="s">
        <v>15</v>
      </c>
      <c r="I67" s="36">
        <f>SUM(I70:I79)</f>
        <v>0</v>
      </c>
      <c r="J67" s="125"/>
      <c r="K67" s="54"/>
    </row>
    <row r="68" spans="1:16" s="26" customFormat="1" x14ac:dyDescent="0.25">
      <c r="J68" s="125"/>
      <c r="K68" s="54"/>
    </row>
    <row r="69" spans="1:16" s="26" customFormat="1" ht="26" x14ac:dyDescent="0.25">
      <c r="A69" s="49" t="s">
        <v>157</v>
      </c>
      <c r="B69" s="49" t="s">
        <v>54</v>
      </c>
      <c r="C69" s="49" t="s">
        <v>78</v>
      </c>
      <c r="D69" s="96" t="s">
        <v>16</v>
      </c>
      <c r="E69" s="49" t="s">
        <v>142</v>
      </c>
      <c r="F69" s="49" t="s">
        <v>76</v>
      </c>
      <c r="G69" s="41" t="s">
        <v>77</v>
      </c>
      <c r="H69" s="49"/>
      <c r="I69" s="49" t="s">
        <v>14</v>
      </c>
      <c r="J69" s="125"/>
      <c r="K69" s="54"/>
      <c r="P69" s="37"/>
    </row>
    <row r="70" spans="1:16" s="17" customFormat="1" x14ac:dyDescent="0.25">
      <c r="A70" s="93"/>
      <c r="B70" s="93"/>
      <c r="C70" s="16"/>
      <c r="D70" s="16"/>
      <c r="E70" s="15"/>
      <c r="F70" s="16"/>
      <c r="G70" s="47"/>
      <c r="H70" s="43"/>
      <c r="I70" s="76">
        <f>IF(ISBLANK(A70),0,IF(ISBLANK(D70),0,IF(ISBLANK(F70),0,IF(ISBLANK(G70),0,ROUND(IF(D70="Salaried",C70*E70,C70*E70*F70*G70),0)))))</f>
        <v>0</v>
      </c>
      <c r="J70" s="125"/>
      <c r="K70" s="52"/>
    </row>
    <row r="71" spans="1:16" s="17" customFormat="1" x14ac:dyDescent="0.25">
      <c r="A71" s="93"/>
      <c r="B71" s="93"/>
      <c r="C71" s="16"/>
      <c r="D71" s="16"/>
      <c r="E71" s="15"/>
      <c r="F71" s="16"/>
      <c r="G71" s="47"/>
      <c r="H71" s="43"/>
      <c r="I71" s="76">
        <f t="shared" ref="I71:I79" si="3">IF(ISBLANK(A71),0,IF(ISBLANK(D71),0,IF(ISBLANK(F71),0,IF(ISBLANK(G71),0,ROUND(IF(D71="Salaried",C71*E71,C71*E71*F71*G71),0)))))</f>
        <v>0</v>
      </c>
      <c r="J71" s="125"/>
      <c r="K71" s="52"/>
    </row>
    <row r="72" spans="1:16" s="17" customFormat="1" x14ac:dyDescent="0.25">
      <c r="A72" s="93"/>
      <c r="B72" s="93"/>
      <c r="C72" s="16"/>
      <c r="D72" s="16"/>
      <c r="E72" s="15"/>
      <c r="F72" s="16"/>
      <c r="G72" s="47"/>
      <c r="H72" s="43"/>
      <c r="I72" s="76">
        <f t="shared" si="3"/>
        <v>0</v>
      </c>
      <c r="J72" s="125"/>
      <c r="K72" s="52"/>
    </row>
    <row r="73" spans="1:16" s="17" customFormat="1" x14ac:dyDescent="0.25">
      <c r="A73" s="93"/>
      <c r="B73" s="93"/>
      <c r="C73" s="16"/>
      <c r="D73" s="16"/>
      <c r="E73" s="15"/>
      <c r="F73" s="16"/>
      <c r="G73" s="47"/>
      <c r="H73" s="43"/>
      <c r="I73" s="76">
        <f t="shared" si="3"/>
        <v>0</v>
      </c>
      <c r="J73" s="125"/>
      <c r="K73" s="52"/>
    </row>
    <row r="74" spans="1:16" s="17" customFormat="1" x14ac:dyDescent="0.25">
      <c r="A74" s="93"/>
      <c r="B74" s="94"/>
      <c r="C74" s="16"/>
      <c r="D74" s="16"/>
      <c r="E74" s="15"/>
      <c r="F74" s="16"/>
      <c r="G74" s="47"/>
      <c r="H74" s="43"/>
      <c r="I74" s="76">
        <f t="shared" si="3"/>
        <v>0</v>
      </c>
      <c r="J74" s="125"/>
      <c r="K74" s="52"/>
    </row>
    <row r="75" spans="1:16" s="17" customFormat="1" x14ac:dyDescent="0.25">
      <c r="A75" s="93"/>
      <c r="B75" s="94"/>
      <c r="C75" s="16"/>
      <c r="D75" s="16"/>
      <c r="E75" s="15"/>
      <c r="F75" s="16"/>
      <c r="G75" s="47"/>
      <c r="H75" s="43"/>
      <c r="I75" s="76">
        <f t="shared" si="3"/>
        <v>0</v>
      </c>
      <c r="J75" s="125"/>
      <c r="K75" s="52"/>
    </row>
    <row r="76" spans="1:16" s="17" customFormat="1" ht="16.149999999999999" customHeight="1" x14ac:dyDescent="0.25">
      <c r="A76" s="93"/>
      <c r="B76" s="93"/>
      <c r="C76" s="16"/>
      <c r="D76" s="16"/>
      <c r="E76" s="15"/>
      <c r="F76" s="16"/>
      <c r="G76" s="47"/>
      <c r="H76" s="43"/>
      <c r="I76" s="76">
        <f t="shared" si="3"/>
        <v>0</v>
      </c>
      <c r="J76" s="125"/>
      <c r="K76" s="52"/>
    </row>
    <row r="77" spans="1:16" s="17" customFormat="1" x14ac:dyDescent="0.25">
      <c r="A77" s="93"/>
      <c r="B77" s="94"/>
      <c r="C77" s="16"/>
      <c r="D77" s="16"/>
      <c r="E77" s="15"/>
      <c r="F77" s="16"/>
      <c r="G77" s="47"/>
      <c r="H77" s="43"/>
      <c r="I77" s="76">
        <f t="shared" si="3"/>
        <v>0</v>
      </c>
      <c r="J77" s="125"/>
      <c r="K77" s="52"/>
    </row>
    <row r="78" spans="1:16" s="17" customFormat="1" x14ac:dyDescent="0.25">
      <c r="A78" s="93"/>
      <c r="B78" s="94"/>
      <c r="C78" s="16"/>
      <c r="D78" s="16"/>
      <c r="E78" s="15"/>
      <c r="F78" s="16"/>
      <c r="G78" s="47"/>
      <c r="H78" s="43"/>
      <c r="I78" s="76">
        <f t="shared" si="3"/>
        <v>0</v>
      </c>
      <c r="J78" s="125"/>
      <c r="K78" s="52"/>
    </row>
    <row r="79" spans="1:16" s="17" customFormat="1" x14ac:dyDescent="0.25">
      <c r="A79" s="93"/>
      <c r="B79" s="94"/>
      <c r="C79" s="16"/>
      <c r="D79" s="16"/>
      <c r="E79" s="15"/>
      <c r="F79" s="16"/>
      <c r="G79" s="47"/>
      <c r="H79" s="43"/>
      <c r="I79" s="76">
        <f t="shared" si="3"/>
        <v>0</v>
      </c>
      <c r="J79" s="125"/>
      <c r="K79" s="52"/>
    </row>
    <row r="80" spans="1:16" s="17" customFormat="1" x14ac:dyDescent="0.25">
      <c r="J80" s="125"/>
      <c r="K80" s="52"/>
    </row>
    <row r="81" spans="1:16" s="17" customFormat="1" ht="15.5" x14ac:dyDescent="0.35">
      <c r="B81" s="203" t="s">
        <v>141</v>
      </c>
      <c r="C81" s="214"/>
      <c r="D81" s="214"/>
      <c r="E81" s="214"/>
      <c r="F81" s="214"/>
      <c r="G81" s="214"/>
      <c r="J81" s="125"/>
      <c r="K81" s="52"/>
    </row>
    <row r="82" spans="1:16" s="17" customFormat="1" x14ac:dyDescent="0.25">
      <c r="C82" s="92"/>
      <c r="J82" s="125"/>
      <c r="K82" s="52"/>
    </row>
    <row r="83" spans="1:16" s="30" customFormat="1" ht="17.5" x14ac:dyDescent="0.35">
      <c r="A83" s="28" t="s">
        <v>28</v>
      </c>
      <c r="B83" s="28"/>
      <c r="C83" s="28"/>
      <c r="E83" s="32"/>
      <c r="H83" s="28" t="s">
        <v>15</v>
      </c>
      <c r="I83" s="36">
        <f>SUM(I86:I96)</f>
        <v>0</v>
      </c>
      <c r="J83" s="125"/>
      <c r="K83" s="54"/>
    </row>
    <row r="84" spans="1:16" s="26" customFormat="1" ht="13" x14ac:dyDescent="0.3">
      <c r="E84" s="32"/>
      <c r="J84" s="125"/>
      <c r="K84" s="54"/>
    </row>
    <row r="85" spans="1:16" s="26" customFormat="1" ht="39" x14ac:dyDescent="0.25">
      <c r="A85" s="49" t="s">
        <v>158</v>
      </c>
      <c r="B85" s="49" t="s">
        <v>54</v>
      </c>
      <c r="C85" s="49" t="s">
        <v>79</v>
      </c>
      <c r="D85" s="96" t="s">
        <v>16</v>
      </c>
      <c r="E85" s="49" t="s">
        <v>142</v>
      </c>
      <c r="F85" s="49" t="s">
        <v>76</v>
      </c>
      <c r="G85" s="49" t="s">
        <v>77</v>
      </c>
      <c r="H85" s="49"/>
      <c r="I85" s="49" t="s">
        <v>14</v>
      </c>
      <c r="J85" s="125"/>
      <c r="K85" s="54"/>
      <c r="P85" s="37"/>
    </row>
    <row r="86" spans="1:16" s="17" customFormat="1" ht="14.5" customHeight="1" x14ac:dyDescent="0.25">
      <c r="A86" s="93"/>
      <c r="B86" s="93"/>
      <c r="C86" s="16"/>
      <c r="D86" s="8"/>
      <c r="E86" s="15"/>
      <c r="F86" s="16"/>
      <c r="G86" s="48"/>
      <c r="H86" s="43"/>
      <c r="I86" s="76">
        <f>IF(ISBLANK(A86),0,IF(ISBLANK(D86),0,IF(ISBLANK(F86),0,IF(ISBLANK(G86),0,ROUND(IF(D86="salaried",C86*E86,C86*E86*F86*G86),0)))))</f>
        <v>0</v>
      </c>
      <c r="J86" s="125"/>
      <c r="K86" s="52"/>
    </row>
    <row r="87" spans="1:16" s="17" customFormat="1" ht="12.75" customHeight="1" x14ac:dyDescent="0.25">
      <c r="A87" s="93"/>
      <c r="B87" s="93"/>
      <c r="C87" s="16"/>
      <c r="D87" s="8"/>
      <c r="E87" s="15"/>
      <c r="F87" s="16"/>
      <c r="G87" s="48"/>
      <c r="H87" s="43"/>
      <c r="I87" s="76">
        <f t="shared" ref="I87:I96" si="4">IF(ISBLANK(A87),0,IF(ISBLANK(D87),0,IF(ISBLANK(F87),0,IF(ISBLANK(G87),0,ROUND(IF(D87="salaried",C87*E87,C87*E87*F87*G87),0)))))</f>
        <v>0</v>
      </c>
      <c r="J87" s="125"/>
      <c r="K87" s="52"/>
    </row>
    <row r="88" spans="1:16" s="17" customFormat="1" x14ac:dyDescent="0.25">
      <c r="A88" s="93"/>
      <c r="B88" s="93"/>
      <c r="C88" s="16"/>
      <c r="D88" s="8"/>
      <c r="E88" s="15"/>
      <c r="F88" s="16"/>
      <c r="G88" s="48"/>
      <c r="H88" s="43"/>
      <c r="I88" s="76">
        <f t="shared" si="4"/>
        <v>0</v>
      </c>
      <c r="J88" s="125"/>
      <c r="K88" s="52"/>
    </row>
    <row r="89" spans="1:16" s="17" customFormat="1" x14ac:dyDescent="0.25">
      <c r="A89" s="93"/>
      <c r="B89" s="94"/>
      <c r="C89" s="16"/>
      <c r="D89" s="8"/>
      <c r="E89" s="15"/>
      <c r="F89" s="16"/>
      <c r="G89" s="48"/>
      <c r="H89" s="43"/>
      <c r="I89" s="76">
        <f t="shared" si="4"/>
        <v>0</v>
      </c>
      <c r="J89" s="125"/>
      <c r="K89" s="52"/>
    </row>
    <row r="90" spans="1:16" s="17" customFormat="1" x14ac:dyDescent="0.25">
      <c r="A90" s="93"/>
      <c r="B90" s="93"/>
      <c r="C90" s="16"/>
      <c r="D90" s="8"/>
      <c r="E90" s="15"/>
      <c r="F90" s="16"/>
      <c r="G90" s="48"/>
      <c r="H90" s="43"/>
      <c r="I90" s="76">
        <f t="shared" si="4"/>
        <v>0</v>
      </c>
      <c r="J90" s="125"/>
      <c r="K90" s="52"/>
    </row>
    <row r="91" spans="1:16" s="17" customFormat="1" x14ac:dyDescent="0.25">
      <c r="A91" s="93"/>
      <c r="B91" s="93"/>
      <c r="C91" s="16"/>
      <c r="D91" s="8"/>
      <c r="E91" s="15"/>
      <c r="F91" s="16"/>
      <c r="G91" s="48"/>
      <c r="H91" s="43"/>
      <c r="I91" s="76">
        <f t="shared" si="4"/>
        <v>0</v>
      </c>
      <c r="J91" s="125"/>
      <c r="K91" s="52"/>
    </row>
    <row r="92" spans="1:16" s="17" customFormat="1" x14ac:dyDescent="0.25">
      <c r="A92" s="93"/>
      <c r="B92" s="94"/>
      <c r="C92" s="16"/>
      <c r="D92" s="8"/>
      <c r="E92" s="15"/>
      <c r="F92" s="16"/>
      <c r="G92" s="48"/>
      <c r="H92" s="43"/>
      <c r="I92" s="76">
        <f t="shared" si="4"/>
        <v>0</v>
      </c>
      <c r="J92" s="125"/>
      <c r="K92" s="52"/>
    </row>
    <row r="93" spans="1:16" s="17" customFormat="1" x14ac:dyDescent="0.25">
      <c r="A93" s="93"/>
      <c r="B93" s="94"/>
      <c r="C93" s="16"/>
      <c r="D93" s="8"/>
      <c r="E93" s="15"/>
      <c r="F93" s="16"/>
      <c r="G93" s="48"/>
      <c r="H93" s="43"/>
      <c r="I93" s="76">
        <f t="shared" si="4"/>
        <v>0</v>
      </c>
      <c r="J93" s="125"/>
      <c r="K93" s="52"/>
    </row>
    <row r="94" spans="1:16" s="17" customFormat="1" ht="12.75" customHeight="1" x14ac:dyDescent="0.25">
      <c r="A94" s="93"/>
      <c r="B94" s="94"/>
      <c r="C94" s="16"/>
      <c r="D94" s="8"/>
      <c r="E94" s="15"/>
      <c r="F94" s="16"/>
      <c r="G94" s="48"/>
      <c r="H94" s="43"/>
      <c r="I94" s="76">
        <f t="shared" si="4"/>
        <v>0</v>
      </c>
      <c r="J94" s="125"/>
      <c r="K94" s="52"/>
    </row>
    <row r="95" spans="1:16" s="17" customFormat="1" x14ac:dyDescent="0.25">
      <c r="A95" s="93"/>
      <c r="B95" s="94"/>
      <c r="C95" s="16"/>
      <c r="D95" s="8"/>
      <c r="E95" s="15"/>
      <c r="F95" s="16"/>
      <c r="G95" s="48"/>
      <c r="H95" s="43"/>
      <c r="I95" s="76">
        <f t="shared" si="4"/>
        <v>0</v>
      </c>
      <c r="J95" s="125"/>
      <c r="K95" s="52"/>
    </row>
    <row r="96" spans="1:16" s="17" customFormat="1" x14ac:dyDescent="0.25">
      <c r="A96" s="93"/>
      <c r="B96" s="94"/>
      <c r="C96" s="16"/>
      <c r="D96" s="8"/>
      <c r="E96" s="15"/>
      <c r="F96" s="16"/>
      <c r="G96" s="48"/>
      <c r="H96" s="43"/>
      <c r="I96" s="76">
        <f t="shared" si="4"/>
        <v>0</v>
      </c>
      <c r="J96" s="125"/>
      <c r="K96" s="52"/>
    </row>
    <row r="97" spans="1:72" s="17" customFormat="1" x14ac:dyDescent="0.25">
      <c r="C97" s="92"/>
      <c r="J97" s="125"/>
      <c r="K97" s="52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</row>
    <row r="98" spans="1:72" s="17" customFormat="1" x14ac:dyDescent="0.25">
      <c r="C98" s="92"/>
      <c r="J98" s="125"/>
      <c r="K98" s="52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</row>
    <row r="99" spans="1:72" s="17" customFormat="1" x14ac:dyDescent="0.25">
      <c r="C99" s="92"/>
      <c r="J99" s="125"/>
      <c r="K99" s="52"/>
    </row>
    <row r="100" spans="1:72" s="39" customFormat="1" ht="17.5" x14ac:dyDescent="0.35">
      <c r="A100" s="38" t="s">
        <v>51</v>
      </c>
      <c r="H100" s="38" t="s">
        <v>30</v>
      </c>
      <c r="I100" s="40">
        <f>SUM(H103:H115)</f>
        <v>0</v>
      </c>
      <c r="J100" s="125"/>
      <c r="K100" s="51"/>
    </row>
    <row r="101" spans="1:72" s="26" customFormat="1" x14ac:dyDescent="0.25">
      <c r="J101" s="125"/>
      <c r="K101" s="54"/>
    </row>
    <row r="102" spans="1:72" s="26" customFormat="1" ht="52.15" customHeight="1" x14ac:dyDescent="0.25">
      <c r="A102" s="96" t="s">
        <v>104</v>
      </c>
      <c r="B102" s="49" t="s">
        <v>107</v>
      </c>
      <c r="C102" s="49" t="s">
        <v>29</v>
      </c>
      <c r="D102" s="96" t="s">
        <v>109</v>
      </c>
      <c r="E102" s="41" t="s">
        <v>148</v>
      </c>
      <c r="F102" s="41" t="s">
        <v>105</v>
      </c>
      <c r="G102" s="41" t="s">
        <v>106</v>
      </c>
      <c r="H102" s="41" t="s">
        <v>90</v>
      </c>
      <c r="I102" s="78"/>
      <c r="J102" s="125"/>
      <c r="K102" s="54"/>
      <c r="M102" s="37"/>
    </row>
    <row r="103" spans="1:72" s="17" customFormat="1" x14ac:dyDescent="0.25">
      <c r="A103" s="55"/>
      <c r="B103" s="79"/>
      <c r="C103" s="99"/>
      <c r="D103" s="95"/>
      <c r="E103" s="33"/>
      <c r="F103" s="33"/>
      <c r="G103" s="35"/>
      <c r="H103" s="76">
        <f>IF(LEN(B103)&lt;6,0,IF(ISBLANK(D103),0,IF(ISBLANK(F103),0,IF(ISBLANK(G103),0,ROUND(IF(D103=D103,G103*E103*F103,0),0)))))</f>
        <v>0</v>
      </c>
      <c r="I103" s="80"/>
      <c r="J103" s="126" t="s">
        <v>136</v>
      </c>
      <c r="K103" s="52"/>
    </row>
    <row r="104" spans="1:72" s="17" customFormat="1" ht="23.5" customHeight="1" x14ac:dyDescent="0.25">
      <c r="A104" s="55"/>
      <c r="B104" s="79"/>
      <c r="C104" s="99"/>
      <c r="D104" s="95"/>
      <c r="E104" s="33"/>
      <c r="F104" s="33"/>
      <c r="G104" s="35"/>
      <c r="H104" s="76">
        <f t="shared" ref="H104:H115" si="5">IF(LEN(B104)&lt;6,0,IF(ISBLANK(D104),0,IF(ISBLANK(F104),0,IF(ISBLANK(G104),0,ROUND(IF(D104=D104,G104*E104*F104,0),0)))))</f>
        <v>0</v>
      </c>
      <c r="I104" s="78"/>
      <c r="J104" s="126" t="s">
        <v>137</v>
      </c>
      <c r="K104" s="52"/>
    </row>
    <row r="105" spans="1:72" s="17" customFormat="1" ht="16.149999999999999" customHeight="1" x14ac:dyDescent="0.25">
      <c r="A105" s="55"/>
      <c r="B105" s="79"/>
      <c r="C105" s="99"/>
      <c r="D105" s="95"/>
      <c r="E105" s="33"/>
      <c r="F105" s="33"/>
      <c r="G105" s="35"/>
      <c r="H105" s="76">
        <f t="shared" si="5"/>
        <v>0</v>
      </c>
      <c r="I105" s="78"/>
      <c r="J105" s="126" t="s">
        <v>56</v>
      </c>
      <c r="K105" s="52"/>
    </row>
    <row r="106" spans="1:72" s="17" customFormat="1" x14ac:dyDescent="0.25">
      <c r="A106" s="55"/>
      <c r="B106" s="79"/>
      <c r="C106" s="99"/>
      <c r="D106" s="95"/>
      <c r="E106" s="33"/>
      <c r="F106" s="33"/>
      <c r="G106" s="35"/>
      <c r="H106" s="76">
        <f t="shared" si="5"/>
        <v>0</v>
      </c>
      <c r="I106" s="78"/>
      <c r="J106" s="126" t="s">
        <v>143</v>
      </c>
      <c r="K106" s="52"/>
    </row>
    <row r="107" spans="1:72" s="17" customFormat="1" x14ac:dyDescent="0.25">
      <c r="A107" s="55"/>
      <c r="B107" s="79"/>
      <c r="C107" s="99"/>
      <c r="D107" s="95"/>
      <c r="E107" s="33"/>
      <c r="F107" s="33"/>
      <c r="G107" s="35"/>
      <c r="H107" s="76">
        <f t="shared" si="5"/>
        <v>0</v>
      </c>
      <c r="I107" s="78"/>
      <c r="J107" s="126" t="s">
        <v>91</v>
      </c>
      <c r="K107" s="52"/>
    </row>
    <row r="108" spans="1:72" s="17" customFormat="1" x14ac:dyDescent="0.25">
      <c r="A108" s="55"/>
      <c r="B108" s="79"/>
      <c r="C108" s="99"/>
      <c r="D108" s="95"/>
      <c r="E108" s="33"/>
      <c r="F108" s="33"/>
      <c r="G108" s="35"/>
      <c r="H108" s="76">
        <f t="shared" si="5"/>
        <v>0</v>
      </c>
      <c r="I108" s="78"/>
      <c r="J108" s="126" t="s">
        <v>92</v>
      </c>
      <c r="K108" s="52"/>
    </row>
    <row r="109" spans="1:72" s="17" customFormat="1" x14ac:dyDescent="0.25">
      <c r="A109" s="55"/>
      <c r="B109" s="79"/>
      <c r="C109" s="99"/>
      <c r="D109" s="95"/>
      <c r="E109" s="33"/>
      <c r="F109" s="33"/>
      <c r="G109" s="35"/>
      <c r="H109" s="76">
        <f t="shared" si="5"/>
        <v>0</v>
      </c>
      <c r="I109" s="78"/>
      <c r="J109" s="126" t="s">
        <v>57</v>
      </c>
      <c r="K109" s="52"/>
    </row>
    <row r="110" spans="1:72" s="17" customFormat="1" x14ac:dyDescent="0.25">
      <c r="A110" s="55"/>
      <c r="B110" s="79"/>
      <c r="C110" s="99"/>
      <c r="D110" s="95"/>
      <c r="E110" s="33"/>
      <c r="F110" s="33"/>
      <c r="G110" s="35"/>
      <c r="H110" s="76">
        <f t="shared" si="5"/>
        <v>0</v>
      </c>
      <c r="I110" s="78"/>
      <c r="J110" s="125"/>
      <c r="K110" s="52"/>
    </row>
    <row r="111" spans="1:72" s="17" customFormat="1" x14ac:dyDescent="0.25">
      <c r="A111" s="55"/>
      <c r="B111" s="79"/>
      <c r="C111" s="99"/>
      <c r="D111" s="95"/>
      <c r="E111" s="33"/>
      <c r="F111" s="33"/>
      <c r="G111" s="35"/>
      <c r="H111" s="76">
        <f t="shared" si="5"/>
        <v>0</v>
      </c>
      <c r="I111" s="78"/>
      <c r="J111" s="126" t="s">
        <v>0</v>
      </c>
      <c r="K111" s="52"/>
    </row>
    <row r="112" spans="1:72" s="17" customFormat="1" x14ac:dyDescent="0.25">
      <c r="A112" s="55"/>
      <c r="B112" s="79"/>
      <c r="C112" s="99"/>
      <c r="D112" s="95"/>
      <c r="E112" s="33"/>
      <c r="F112" s="33"/>
      <c r="G112" s="35"/>
      <c r="H112" s="76">
        <f t="shared" si="5"/>
        <v>0</v>
      </c>
      <c r="I112" s="78"/>
      <c r="J112" s="126" t="s">
        <v>1</v>
      </c>
      <c r="K112" s="52"/>
    </row>
    <row r="113" spans="1:11" s="17" customFormat="1" x14ac:dyDescent="0.25">
      <c r="A113" s="55"/>
      <c r="B113" s="79"/>
      <c r="C113" s="99"/>
      <c r="D113" s="95"/>
      <c r="E113" s="33"/>
      <c r="F113" s="33"/>
      <c r="G113" s="35"/>
      <c r="H113" s="76">
        <f t="shared" si="5"/>
        <v>0</v>
      </c>
      <c r="I113" s="78"/>
      <c r="J113" s="125" t="s">
        <v>182</v>
      </c>
      <c r="K113" s="52"/>
    </row>
    <row r="114" spans="1:11" s="17" customFormat="1" x14ac:dyDescent="0.25">
      <c r="A114" s="55"/>
      <c r="B114" s="79"/>
      <c r="C114" s="99"/>
      <c r="D114" s="95"/>
      <c r="E114" s="33"/>
      <c r="F114" s="33"/>
      <c r="G114" s="35"/>
      <c r="H114" s="76">
        <f t="shared" si="5"/>
        <v>0</v>
      </c>
      <c r="I114" s="78"/>
      <c r="J114" s="127" t="s">
        <v>181</v>
      </c>
      <c r="K114" s="52"/>
    </row>
    <row r="115" spans="1:11" s="17" customFormat="1" x14ac:dyDescent="0.25">
      <c r="A115" s="55"/>
      <c r="B115" s="79"/>
      <c r="C115" s="99"/>
      <c r="D115" s="95"/>
      <c r="E115" s="33"/>
      <c r="F115" s="33"/>
      <c r="G115" s="35"/>
      <c r="H115" s="76">
        <f t="shared" si="5"/>
        <v>0</v>
      </c>
      <c r="I115" s="78"/>
      <c r="J115" s="125">
        <v>119</v>
      </c>
      <c r="K115" s="52"/>
    </row>
    <row r="116" spans="1:11" s="17" customFormat="1" x14ac:dyDescent="0.25">
      <c r="J116" s="125"/>
      <c r="K116" s="52"/>
    </row>
    <row r="117" spans="1:11" s="17" customFormat="1" x14ac:dyDescent="0.25">
      <c r="C117" s="92"/>
      <c r="J117" s="125"/>
      <c r="K117" s="52"/>
    </row>
    <row r="118" spans="1:11" s="17" customFormat="1" ht="15.5" x14ac:dyDescent="0.35">
      <c r="C118" s="91" t="s">
        <v>141</v>
      </c>
      <c r="D118" s="91"/>
      <c r="E118" s="91"/>
      <c r="F118" s="91"/>
      <c r="G118" s="91"/>
      <c r="H118" s="91"/>
      <c r="J118" s="125"/>
      <c r="K118" s="52"/>
    </row>
    <row r="119" spans="1:11" s="17" customFormat="1" x14ac:dyDescent="0.25">
      <c r="C119" s="92"/>
      <c r="J119" s="125"/>
      <c r="K119" s="52"/>
    </row>
    <row r="120" spans="1:11" s="30" customFormat="1" ht="17.5" x14ac:dyDescent="0.35">
      <c r="A120" s="28" t="s">
        <v>112</v>
      </c>
      <c r="B120" s="28"/>
      <c r="C120" s="29"/>
      <c r="D120" s="28"/>
      <c r="H120" s="28" t="s">
        <v>15</v>
      </c>
      <c r="I120" s="36">
        <f>SUM(I123:I136)</f>
        <v>0</v>
      </c>
      <c r="J120" s="125"/>
      <c r="K120" s="54"/>
    </row>
    <row r="121" spans="1:11" s="26" customFormat="1" x14ac:dyDescent="0.25">
      <c r="C121" s="27"/>
      <c r="J121" s="125"/>
      <c r="K121" s="54"/>
    </row>
    <row r="122" spans="1:11" s="26" customFormat="1" ht="44.25" customHeight="1" x14ac:dyDescent="0.25">
      <c r="A122" s="96" t="s">
        <v>75</v>
      </c>
      <c r="B122" s="49" t="s">
        <v>54</v>
      </c>
      <c r="C122" s="49" t="s">
        <v>23</v>
      </c>
      <c r="D122" s="96" t="s">
        <v>16</v>
      </c>
      <c r="E122" s="49" t="s">
        <v>74</v>
      </c>
      <c r="F122" s="49" t="s">
        <v>76</v>
      </c>
      <c r="G122" s="41" t="s">
        <v>77</v>
      </c>
      <c r="H122" s="49"/>
      <c r="I122" s="49" t="s">
        <v>14</v>
      </c>
      <c r="J122" s="125"/>
      <c r="K122" s="54"/>
    </row>
    <row r="123" spans="1:11" s="17" customFormat="1" x14ac:dyDescent="0.25">
      <c r="A123" s="93"/>
      <c r="B123" s="93"/>
      <c r="C123" s="16"/>
      <c r="D123" s="16"/>
      <c r="E123" s="15"/>
      <c r="F123" s="16"/>
      <c r="G123" s="47"/>
      <c r="H123" s="43"/>
      <c r="I123" s="34">
        <f>IF(ISBLANK(A123),0,IF(ISBLANK(D123),0,IF(ISBLANK(F123),0,IF(ISBLANK(G123),0,ROUND(IF(D123="salaried",C123*E123,C123*E123*F123*G123),0)))))</f>
        <v>0</v>
      </c>
      <c r="J123" s="125"/>
      <c r="K123" s="52"/>
    </row>
    <row r="124" spans="1:11" s="17" customFormat="1" x14ac:dyDescent="0.25">
      <c r="A124" s="93"/>
      <c r="B124" s="93"/>
      <c r="C124" s="16"/>
      <c r="D124" s="16"/>
      <c r="E124" s="15"/>
      <c r="F124" s="16"/>
      <c r="G124" s="47"/>
      <c r="H124" s="43"/>
      <c r="I124" s="34">
        <f t="shared" ref="I124:I136" si="6">IF(ISBLANK(A124),0,IF(ISBLANK(D124),0,IF(ISBLANK(F124),0,IF(ISBLANK(G124),0,ROUND(IF(D124="salaried",C124*E124,C124*E124*F124*G124),0)))))</f>
        <v>0</v>
      </c>
      <c r="J124" s="125"/>
      <c r="K124" s="52"/>
    </row>
    <row r="125" spans="1:11" s="17" customFormat="1" x14ac:dyDescent="0.25">
      <c r="A125" s="93"/>
      <c r="B125" s="93"/>
      <c r="C125" s="16"/>
      <c r="D125" s="16"/>
      <c r="E125" s="15"/>
      <c r="F125" s="16"/>
      <c r="G125" s="47"/>
      <c r="H125" s="43"/>
      <c r="I125" s="34">
        <f t="shared" si="6"/>
        <v>0</v>
      </c>
      <c r="J125" s="125" t="s">
        <v>21</v>
      </c>
      <c r="K125" s="52"/>
    </row>
    <row r="126" spans="1:11" s="17" customFormat="1" x14ac:dyDescent="0.25">
      <c r="A126" s="93"/>
      <c r="B126" s="93"/>
      <c r="C126" s="16"/>
      <c r="D126" s="16"/>
      <c r="E126" s="15"/>
      <c r="F126" s="16"/>
      <c r="G126" s="47"/>
      <c r="H126" s="43"/>
      <c r="I126" s="34">
        <f t="shared" si="6"/>
        <v>0</v>
      </c>
      <c r="J126" s="125" t="s">
        <v>102</v>
      </c>
      <c r="K126" s="52"/>
    </row>
    <row r="127" spans="1:11" s="17" customFormat="1" x14ac:dyDescent="0.25">
      <c r="A127" s="93"/>
      <c r="B127" s="93"/>
      <c r="C127" s="16"/>
      <c r="D127" s="16"/>
      <c r="E127" s="15"/>
      <c r="F127" s="16"/>
      <c r="G127" s="47"/>
      <c r="H127" s="43"/>
      <c r="I127" s="34">
        <f t="shared" si="6"/>
        <v>0</v>
      </c>
      <c r="J127" s="125" t="s">
        <v>103</v>
      </c>
      <c r="K127" s="52"/>
    </row>
    <row r="128" spans="1:11" s="17" customFormat="1" x14ac:dyDescent="0.25">
      <c r="A128" s="93"/>
      <c r="B128" s="93"/>
      <c r="C128" s="16"/>
      <c r="D128" s="16"/>
      <c r="E128" s="15"/>
      <c r="F128" s="16"/>
      <c r="G128" s="47"/>
      <c r="H128" s="43"/>
      <c r="I128" s="34">
        <f t="shared" si="6"/>
        <v>0</v>
      </c>
      <c r="J128" s="125" t="s">
        <v>22</v>
      </c>
      <c r="K128" s="52"/>
    </row>
    <row r="129" spans="1:11" s="17" customFormat="1" x14ac:dyDescent="0.25">
      <c r="A129" s="93"/>
      <c r="B129" s="93"/>
      <c r="C129" s="16"/>
      <c r="D129" s="16"/>
      <c r="E129" s="15"/>
      <c r="F129" s="16"/>
      <c r="G129" s="47"/>
      <c r="H129" s="43"/>
      <c r="I129" s="34">
        <f t="shared" si="6"/>
        <v>0</v>
      </c>
      <c r="J129" s="125" t="s">
        <v>19</v>
      </c>
      <c r="K129" s="52"/>
    </row>
    <row r="130" spans="1:11" s="17" customFormat="1" x14ac:dyDescent="0.25">
      <c r="A130" s="93"/>
      <c r="B130" s="93"/>
      <c r="C130" s="16"/>
      <c r="D130" s="16"/>
      <c r="E130" s="15"/>
      <c r="F130" s="16"/>
      <c r="G130" s="47"/>
      <c r="H130" s="43"/>
      <c r="I130" s="34">
        <f t="shared" si="6"/>
        <v>0</v>
      </c>
      <c r="J130" s="125" t="s">
        <v>20</v>
      </c>
      <c r="K130" s="52"/>
    </row>
    <row r="131" spans="1:11" s="17" customFormat="1" x14ac:dyDescent="0.25">
      <c r="A131" s="93"/>
      <c r="B131" s="93"/>
      <c r="C131" s="16"/>
      <c r="D131" s="16"/>
      <c r="E131" s="15"/>
      <c r="F131" s="16"/>
      <c r="G131" s="47"/>
      <c r="H131" s="43"/>
      <c r="I131" s="34">
        <f t="shared" si="6"/>
        <v>0</v>
      </c>
      <c r="J131" s="125" t="s">
        <v>99</v>
      </c>
      <c r="K131" s="52"/>
    </row>
    <row r="132" spans="1:11" s="17" customFormat="1" x14ac:dyDescent="0.25">
      <c r="A132" s="93"/>
      <c r="B132" s="93"/>
      <c r="C132" s="16"/>
      <c r="D132" s="16"/>
      <c r="E132" s="15"/>
      <c r="F132" s="16"/>
      <c r="G132" s="47"/>
      <c r="H132" s="43"/>
      <c r="I132" s="34">
        <f t="shared" si="6"/>
        <v>0</v>
      </c>
      <c r="J132" s="125"/>
      <c r="K132" s="52"/>
    </row>
    <row r="133" spans="1:11" s="17" customFormat="1" x14ac:dyDescent="0.25">
      <c r="A133" s="93"/>
      <c r="B133" s="93"/>
      <c r="C133" s="16"/>
      <c r="D133" s="16"/>
      <c r="E133" s="15"/>
      <c r="F133" s="16"/>
      <c r="G133" s="47"/>
      <c r="H133" s="43"/>
      <c r="I133" s="34">
        <f t="shared" si="6"/>
        <v>0</v>
      </c>
      <c r="J133" s="125" t="s">
        <v>89</v>
      </c>
      <c r="K133" s="52"/>
    </row>
    <row r="134" spans="1:11" s="17" customFormat="1" x14ac:dyDescent="0.25">
      <c r="A134" s="93"/>
      <c r="B134" s="93"/>
      <c r="C134" s="16"/>
      <c r="D134" s="16"/>
      <c r="E134" s="15"/>
      <c r="F134" s="16"/>
      <c r="G134" s="47"/>
      <c r="H134" s="43"/>
      <c r="I134" s="34">
        <f t="shared" si="6"/>
        <v>0</v>
      </c>
      <c r="J134" s="125"/>
      <c r="K134" s="52"/>
    </row>
    <row r="135" spans="1:11" s="17" customFormat="1" x14ac:dyDescent="0.25">
      <c r="A135" s="93"/>
      <c r="B135" s="93"/>
      <c r="C135" s="16"/>
      <c r="D135" s="16"/>
      <c r="E135" s="15"/>
      <c r="F135" s="16"/>
      <c r="G135" s="47"/>
      <c r="H135" s="43"/>
      <c r="I135" s="34">
        <f t="shared" si="6"/>
        <v>0</v>
      </c>
      <c r="J135" s="125"/>
      <c r="K135" s="52"/>
    </row>
    <row r="136" spans="1:11" s="17" customFormat="1" x14ac:dyDescent="0.25">
      <c r="A136" s="93"/>
      <c r="B136" s="93"/>
      <c r="C136" s="16"/>
      <c r="D136" s="16"/>
      <c r="E136" s="15"/>
      <c r="F136" s="16"/>
      <c r="G136" s="47"/>
      <c r="H136" s="43"/>
      <c r="I136" s="34">
        <f t="shared" si="6"/>
        <v>0</v>
      </c>
      <c r="J136" s="125"/>
      <c r="K136" s="52"/>
    </row>
    <row r="137" spans="1:11" s="17" customFormat="1" x14ac:dyDescent="0.25">
      <c r="C137" s="92"/>
      <c r="J137" s="125"/>
      <c r="K137" s="52"/>
    </row>
    <row r="138" spans="1:11" s="17" customFormat="1" x14ac:dyDescent="0.25">
      <c r="C138" s="92"/>
      <c r="J138" s="125"/>
      <c r="K138" s="52"/>
    </row>
    <row r="139" spans="1:11" s="17" customFormat="1" ht="15.5" x14ac:dyDescent="0.35">
      <c r="B139" s="203" t="s">
        <v>141</v>
      </c>
      <c r="C139" s="203"/>
      <c r="D139" s="203"/>
      <c r="E139" s="203"/>
      <c r="F139" s="203"/>
      <c r="G139" s="203"/>
      <c r="J139" s="125"/>
      <c r="K139" s="52"/>
    </row>
    <row r="140" spans="1:11" s="17" customFormat="1" x14ac:dyDescent="0.25">
      <c r="C140" s="92"/>
      <c r="J140" s="125"/>
      <c r="K140" s="52"/>
    </row>
    <row r="141" spans="1:11" s="26" customFormat="1" ht="17.5" x14ac:dyDescent="0.35">
      <c r="A141" s="28" t="s">
        <v>31</v>
      </c>
      <c r="B141" s="42"/>
      <c r="H141" s="28" t="s">
        <v>15</v>
      </c>
      <c r="I141" s="36">
        <f>SUM(I144:I155)</f>
        <v>0</v>
      </c>
      <c r="J141" s="125"/>
      <c r="K141" s="54"/>
    </row>
    <row r="142" spans="1:11" s="26" customFormat="1" ht="13.15" customHeight="1" x14ac:dyDescent="0.25">
      <c r="J142" s="125"/>
      <c r="K142" s="54"/>
    </row>
    <row r="143" spans="1:11" s="26" customFormat="1" ht="45.75" customHeight="1" x14ac:dyDescent="0.25">
      <c r="A143" s="180" t="s">
        <v>93</v>
      </c>
      <c r="B143" s="193"/>
      <c r="C143" s="180" t="s">
        <v>32</v>
      </c>
      <c r="D143" s="204"/>
      <c r="E143" s="193"/>
      <c r="F143" s="49" t="s">
        <v>33</v>
      </c>
      <c r="G143" s="49" t="s">
        <v>55</v>
      </c>
      <c r="H143" s="96" t="s">
        <v>86</v>
      </c>
      <c r="I143" s="49" t="s">
        <v>14</v>
      </c>
      <c r="J143" s="125"/>
      <c r="K143" s="54"/>
    </row>
    <row r="144" spans="1:11" s="17" customFormat="1" ht="13.15" customHeight="1" x14ac:dyDescent="0.25">
      <c r="A144" s="187"/>
      <c r="B144" s="188"/>
      <c r="C144" s="194"/>
      <c r="D144" s="195"/>
      <c r="E144" s="196"/>
      <c r="F144" s="22"/>
      <c r="G144" s="23"/>
      <c r="H144" s="12"/>
      <c r="I144" s="34">
        <f t="shared" ref="I144:I155" si="7">IF(LEN(A144)&lt;5,0,IF(ISBLANK(C144),0,IF(ISBLANK(H144),0,ROUND(F144*G144,0))))</f>
        <v>0</v>
      </c>
      <c r="J144" s="125" t="s">
        <v>84</v>
      </c>
      <c r="K144" s="52"/>
    </row>
    <row r="145" spans="1:11" s="17" customFormat="1" ht="13.15" customHeight="1" x14ac:dyDescent="0.25">
      <c r="A145" s="187"/>
      <c r="B145" s="188"/>
      <c r="C145" s="194"/>
      <c r="D145" s="195"/>
      <c r="E145" s="196"/>
      <c r="F145" s="22"/>
      <c r="G145" s="23"/>
      <c r="H145" s="12"/>
      <c r="I145" s="34">
        <f t="shared" si="7"/>
        <v>0</v>
      </c>
      <c r="J145" s="125" t="s">
        <v>83</v>
      </c>
      <c r="K145" s="52"/>
    </row>
    <row r="146" spans="1:11" s="17" customFormat="1" ht="13.15" customHeight="1" x14ac:dyDescent="0.25">
      <c r="A146" s="187"/>
      <c r="B146" s="188"/>
      <c r="C146" s="194"/>
      <c r="D146" s="195"/>
      <c r="E146" s="196"/>
      <c r="F146" s="22"/>
      <c r="G146" s="23"/>
      <c r="H146" s="12"/>
      <c r="I146" s="34">
        <f t="shared" si="7"/>
        <v>0</v>
      </c>
      <c r="J146" s="125" t="s">
        <v>82</v>
      </c>
      <c r="K146" s="52"/>
    </row>
    <row r="147" spans="1:11" s="17" customFormat="1" ht="13.15" customHeight="1" x14ac:dyDescent="0.25">
      <c r="A147" s="187"/>
      <c r="B147" s="188"/>
      <c r="C147" s="194"/>
      <c r="D147" s="195"/>
      <c r="E147" s="196"/>
      <c r="F147" s="22"/>
      <c r="G147" s="23"/>
      <c r="H147" s="12"/>
      <c r="I147" s="34">
        <f t="shared" si="7"/>
        <v>0</v>
      </c>
      <c r="J147" s="125" t="s">
        <v>80</v>
      </c>
      <c r="K147" s="52"/>
    </row>
    <row r="148" spans="1:11" s="17" customFormat="1" ht="13.15" customHeight="1" x14ac:dyDescent="0.25">
      <c r="A148" s="187"/>
      <c r="B148" s="188"/>
      <c r="C148" s="194"/>
      <c r="D148" s="195"/>
      <c r="E148" s="196"/>
      <c r="F148" s="22"/>
      <c r="G148" s="23"/>
      <c r="H148" s="12"/>
      <c r="I148" s="34">
        <f t="shared" si="7"/>
        <v>0</v>
      </c>
      <c r="J148" s="125" t="s">
        <v>81</v>
      </c>
      <c r="K148" s="52"/>
    </row>
    <row r="149" spans="1:11" s="17" customFormat="1" x14ac:dyDescent="0.25">
      <c r="A149" s="187"/>
      <c r="B149" s="188"/>
      <c r="C149" s="194"/>
      <c r="D149" s="195"/>
      <c r="E149" s="196"/>
      <c r="F149" s="22"/>
      <c r="G149" s="23"/>
      <c r="H149" s="12"/>
      <c r="I149" s="34">
        <f t="shared" si="7"/>
        <v>0</v>
      </c>
      <c r="J149" s="125" t="s">
        <v>85</v>
      </c>
      <c r="K149" s="52"/>
    </row>
    <row r="150" spans="1:11" s="17" customFormat="1" ht="12.75" customHeight="1" x14ac:dyDescent="0.25">
      <c r="A150" s="187"/>
      <c r="B150" s="188"/>
      <c r="C150" s="194"/>
      <c r="D150" s="195"/>
      <c r="E150" s="196"/>
      <c r="F150" s="22"/>
      <c r="G150" s="23"/>
      <c r="H150" s="12"/>
      <c r="I150" s="34">
        <f t="shared" si="7"/>
        <v>0</v>
      </c>
      <c r="J150" s="125"/>
      <c r="K150" s="52"/>
    </row>
    <row r="151" spans="1:11" s="17" customFormat="1" ht="13.15" customHeight="1" x14ac:dyDescent="0.25">
      <c r="A151" s="187"/>
      <c r="B151" s="188"/>
      <c r="C151" s="194"/>
      <c r="D151" s="195"/>
      <c r="E151" s="196"/>
      <c r="F151" s="22"/>
      <c r="G151" s="23"/>
      <c r="H151" s="12"/>
      <c r="I151" s="34">
        <f t="shared" si="7"/>
        <v>0</v>
      </c>
      <c r="J151" s="125"/>
      <c r="K151" s="52"/>
    </row>
    <row r="152" spans="1:11" s="17" customFormat="1" ht="13.15" customHeight="1" x14ac:dyDescent="0.25">
      <c r="A152" s="187"/>
      <c r="B152" s="188"/>
      <c r="C152" s="194"/>
      <c r="D152" s="195"/>
      <c r="E152" s="196"/>
      <c r="F152" s="22"/>
      <c r="G152" s="23"/>
      <c r="H152" s="12"/>
      <c r="I152" s="34">
        <f t="shared" si="7"/>
        <v>0</v>
      </c>
      <c r="J152" s="125"/>
      <c r="K152" s="52"/>
    </row>
    <row r="153" spans="1:11" s="17" customFormat="1" ht="13.15" customHeight="1" x14ac:dyDescent="0.25">
      <c r="A153" s="187"/>
      <c r="B153" s="188"/>
      <c r="C153" s="194"/>
      <c r="D153" s="195"/>
      <c r="E153" s="196"/>
      <c r="F153" s="22"/>
      <c r="G153" s="23"/>
      <c r="H153" s="12"/>
      <c r="I153" s="34">
        <f t="shared" si="7"/>
        <v>0</v>
      </c>
      <c r="J153" s="125"/>
      <c r="K153" s="52"/>
    </row>
    <row r="154" spans="1:11" s="17" customFormat="1" ht="13.15" customHeight="1" x14ac:dyDescent="0.25">
      <c r="A154" s="187"/>
      <c r="B154" s="188"/>
      <c r="C154" s="147"/>
      <c r="D154" s="148"/>
      <c r="E154" s="149"/>
      <c r="F154" s="22"/>
      <c r="G154" s="23"/>
      <c r="H154" s="12"/>
      <c r="I154" s="34">
        <f t="shared" si="7"/>
        <v>0</v>
      </c>
      <c r="J154" s="125"/>
      <c r="K154" s="52"/>
    </row>
    <row r="155" spans="1:11" s="17" customFormat="1" ht="13.15" customHeight="1" x14ac:dyDescent="0.25">
      <c r="A155" s="187"/>
      <c r="B155" s="188"/>
      <c r="C155" s="194"/>
      <c r="D155" s="195"/>
      <c r="E155" s="196"/>
      <c r="F155" s="22"/>
      <c r="G155" s="23"/>
      <c r="H155" s="12"/>
      <c r="I155" s="34">
        <f t="shared" si="7"/>
        <v>0</v>
      </c>
      <c r="J155" s="125"/>
      <c r="K155" s="52"/>
    </row>
    <row r="156" spans="1:11" s="17" customFormat="1" ht="13.15" customHeight="1" x14ac:dyDescent="0.25">
      <c r="C156" s="92"/>
      <c r="J156" s="125"/>
      <c r="K156" s="52"/>
    </row>
    <row r="157" spans="1:11" s="17" customFormat="1" ht="13.15" customHeight="1" x14ac:dyDescent="0.25">
      <c r="C157" s="92"/>
      <c r="J157" s="125"/>
      <c r="K157" s="52"/>
    </row>
    <row r="158" spans="1:11" s="17" customFormat="1" x14ac:dyDescent="0.25">
      <c r="C158" s="92"/>
      <c r="J158" s="125"/>
      <c r="K158" s="52"/>
    </row>
    <row r="159" spans="1:11" s="30" customFormat="1" ht="17.5" x14ac:dyDescent="0.35">
      <c r="A159" s="28" t="s">
        <v>113</v>
      </c>
      <c r="B159" s="28"/>
      <c r="C159" s="29"/>
      <c r="D159" s="28"/>
      <c r="H159" s="28" t="s">
        <v>15</v>
      </c>
      <c r="I159" s="36">
        <f>SUM(I162:I173)</f>
        <v>0</v>
      </c>
      <c r="J159" s="125"/>
      <c r="K159" s="54"/>
    </row>
    <row r="160" spans="1:11" s="26" customFormat="1" x14ac:dyDescent="0.25">
      <c r="C160" s="27"/>
      <c r="J160" s="125"/>
      <c r="K160" s="54"/>
    </row>
    <row r="161" spans="1:11" s="26" customFormat="1" ht="44.25" customHeight="1" x14ac:dyDescent="0.25">
      <c r="A161" s="96" t="s">
        <v>75</v>
      </c>
      <c r="B161" s="49" t="s">
        <v>54</v>
      </c>
      <c r="C161" s="49" t="s">
        <v>23</v>
      </c>
      <c r="D161" s="96" t="s">
        <v>16</v>
      </c>
      <c r="E161" s="49" t="s">
        <v>74</v>
      </c>
      <c r="F161" s="49" t="s">
        <v>76</v>
      </c>
      <c r="G161" s="41" t="s">
        <v>77</v>
      </c>
      <c r="H161" s="49"/>
      <c r="I161" s="49" t="s">
        <v>14</v>
      </c>
      <c r="J161" s="125"/>
      <c r="K161" s="54"/>
    </row>
    <row r="162" spans="1:11" s="17" customFormat="1" x14ac:dyDescent="0.25">
      <c r="A162" s="93"/>
      <c r="B162" s="93"/>
      <c r="C162" s="16"/>
      <c r="D162" s="8"/>
      <c r="E162" s="15"/>
      <c r="F162" s="16"/>
      <c r="G162" s="47"/>
      <c r="H162" s="43"/>
      <c r="I162" s="34">
        <f>IF(ISBLANK(A162),0,IF(ISBLANK(D162),0,IF(ISBLANK(F162),0,IF(ISBLANK(G162),0,ROUND(IF(D162="salaried",C162*E162,C162*E162*F162*G162),0)))))</f>
        <v>0</v>
      </c>
      <c r="J162" s="125" t="s">
        <v>21</v>
      </c>
      <c r="K162" s="52"/>
    </row>
    <row r="163" spans="1:11" s="17" customFormat="1" x14ac:dyDescent="0.25">
      <c r="A163" s="93"/>
      <c r="B163" s="93"/>
      <c r="C163" s="16"/>
      <c r="D163" s="8"/>
      <c r="E163" s="15"/>
      <c r="F163" s="16"/>
      <c r="G163" s="47"/>
      <c r="H163" s="43"/>
      <c r="I163" s="34">
        <f t="shared" ref="I163:I173" si="8">IF(ISBLANK(A163),0,IF(ISBLANK(D163),0,IF(ISBLANK(F163),0,IF(ISBLANK(G163),0,ROUND(IF(D163="salaried",C163*E163,C163*E163*F163*G163),0)))))</f>
        <v>0</v>
      </c>
      <c r="J163" s="125" t="s">
        <v>102</v>
      </c>
      <c r="K163" s="52"/>
    </row>
    <row r="164" spans="1:11" s="17" customFormat="1" x14ac:dyDescent="0.25">
      <c r="A164" s="93"/>
      <c r="B164" s="93"/>
      <c r="C164" s="16"/>
      <c r="D164" s="8"/>
      <c r="E164" s="15"/>
      <c r="F164" s="16"/>
      <c r="G164" s="47"/>
      <c r="H164" s="43"/>
      <c r="I164" s="34">
        <f t="shared" si="8"/>
        <v>0</v>
      </c>
      <c r="J164" s="125" t="s">
        <v>103</v>
      </c>
      <c r="K164" s="52"/>
    </row>
    <row r="165" spans="1:11" s="17" customFormat="1" x14ac:dyDescent="0.25">
      <c r="A165" s="93"/>
      <c r="B165" s="93"/>
      <c r="C165" s="16"/>
      <c r="D165" s="8"/>
      <c r="E165" s="15"/>
      <c r="F165" s="16"/>
      <c r="G165" s="47"/>
      <c r="H165" s="43"/>
      <c r="I165" s="34">
        <f t="shared" si="8"/>
        <v>0</v>
      </c>
      <c r="J165" s="125" t="s">
        <v>22</v>
      </c>
      <c r="K165" s="52"/>
    </row>
    <row r="166" spans="1:11" s="17" customFormat="1" x14ac:dyDescent="0.25">
      <c r="A166" s="93"/>
      <c r="B166" s="93"/>
      <c r="C166" s="16"/>
      <c r="D166" s="8"/>
      <c r="E166" s="15"/>
      <c r="F166" s="16"/>
      <c r="G166" s="47"/>
      <c r="H166" s="43"/>
      <c r="I166" s="34">
        <f t="shared" si="8"/>
        <v>0</v>
      </c>
      <c r="J166" s="125" t="s">
        <v>19</v>
      </c>
      <c r="K166" s="52"/>
    </row>
    <row r="167" spans="1:11" s="17" customFormat="1" x14ac:dyDescent="0.25">
      <c r="A167" s="93"/>
      <c r="B167" s="93"/>
      <c r="C167" s="16"/>
      <c r="D167" s="8"/>
      <c r="E167" s="15"/>
      <c r="F167" s="16"/>
      <c r="G167" s="47"/>
      <c r="H167" s="43"/>
      <c r="I167" s="34">
        <f t="shared" si="8"/>
        <v>0</v>
      </c>
      <c r="J167" s="125" t="s">
        <v>20</v>
      </c>
      <c r="K167" s="52"/>
    </row>
    <row r="168" spans="1:11" s="17" customFormat="1" x14ac:dyDescent="0.25">
      <c r="A168" s="93"/>
      <c r="B168" s="93"/>
      <c r="C168" s="16"/>
      <c r="D168" s="8"/>
      <c r="E168" s="15"/>
      <c r="F168" s="16"/>
      <c r="G168" s="47"/>
      <c r="H168" s="43"/>
      <c r="I168" s="34">
        <f t="shared" si="8"/>
        <v>0</v>
      </c>
      <c r="J168" s="125" t="s">
        <v>99</v>
      </c>
      <c r="K168" s="52"/>
    </row>
    <row r="169" spans="1:11" s="17" customFormat="1" x14ac:dyDescent="0.25">
      <c r="A169" s="93"/>
      <c r="B169" s="93"/>
      <c r="C169" s="16"/>
      <c r="D169" s="8"/>
      <c r="E169" s="15"/>
      <c r="F169" s="16"/>
      <c r="G169" s="47"/>
      <c r="H169" s="43"/>
      <c r="I169" s="34">
        <f t="shared" si="8"/>
        <v>0</v>
      </c>
      <c r="J169" s="125" t="s">
        <v>89</v>
      </c>
      <c r="K169" s="52"/>
    </row>
    <row r="170" spans="1:11" s="17" customFormat="1" x14ac:dyDescent="0.25">
      <c r="A170" s="93"/>
      <c r="B170" s="93"/>
      <c r="C170" s="16"/>
      <c r="D170" s="8"/>
      <c r="E170" s="15"/>
      <c r="F170" s="16"/>
      <c r="G170" s="47"/>
      <c r="H170" s="43"/>
      <c r="I170" s="34">
        <f t="shared" si="8"/>
        <v>0</v>
      </c>
      <c r="J170" s="125"/>
      <c r="K170" s="52"/>
    </row>
    <row r="171" spans="1:11" s="17" customFormat="1" x14ac:dyDescent="0.25">
      <c r="A171" s="93"/>
      <c r="B171" s="93"/>
      <c r="C171" s="16"/>
      <c r="D171" s="8"/>
      <c r="E171" s="15"/>
      <c r="F171" s="16"/>
      <c r="G171" s="47"/>
      <c r="H171" s="43"/>
      <c r="I171" s="34">
        <f t="shared" si="8"/>
        <v>0</v>
      </c>
      <c r="J171" s="125"/>
      <c r="K171" s="52"/>
    </row>
    <row r="172" spans="1:11" s="17" customFormat="1" x14ac:dyDescent="0.25">
      <c r="A172" s="93"/>
      <c r="B172" s="93"/>
      <c r="C172" s="16"/>
      <c r="D172" s="8"/>
      <c r="E172" s="15"/>
      <c r="F172" s="16"/>
      <c r="G172" s="47"/>
      <c r="H172" s="43"/>
      <c r="I172" s="34">
        <f t="shared" si="8"/>
        <v>0</v>
      </c>
      <c r="J172" s="125"/>
      <c r="K172" s="52"/>
    </row>
    <row r="173" spans="1:11" s="17" customFormat="1" x14ac:dyDescent="0.25">
      <c r="A173" s="93"/>
      <c r="B173" s="93"/>
      <c r="C173" s="16"/>
      <c r="D173" s="8"/>
      <c r="E173" s="15"/>
      <c r="F173" s="16"/>
      <c r="G173" s="47"/>
      <c r="H173" s="43"/>
      <c r="I173" s="34">
        <f t="shared" si="8"/>
        <v>0</v>
      </c>
      <c r="J173" s="125"/>
      <c r="K173" s="52"/>
    </row>
    <row r="174" spans="1:11" s="17" customFormat="1" x14ac:dyDescent="0.25">
      <c r="C174" s="92"/>
      <c r="J174" s="125"/>
      <c r="K174" s="52"/>
    </row>
    <row r="175" spans="1:11" s="26" customFormat="1" ht="16.899999999999999" customHeight="1" x14ac:dyDescent="0.35">
      <c r="C175" s="203" t="s">
        <v>141</v>
      </c>
      <c r="D175" s="203"/>
      <c r="E175" s="203"/>
      <c r="F175" s="203"/>
      <c r="G175" s="203"/>
      <c r="H175" s="203"/>
      <c r="J175" s="125"/>
      <c r="K175" s="54"/>
    </row>
    <row r="176" spans="1:11" s="26" customFormat="1" ht="20.5" customHeight="1" x14ac:dyDescent="0.35">
      <c r="A176" s="28" t="s">
        <v>114</v>
      </c>
      <c r="B176" s="42"/>
      <c r="E176" s="32"/>
      <c r="H176" s="28" t="s">
        <v>15</v>
      </c>
      <c r="I176" s="36">
        <f>SUM(I179:I190)</f>
        <v>0</v>
      </c>
      <c r="J176" s="125"/>
      <c r="K176" s="54"/>
    </row>
    <row r="177" spans="1:11" s="26" customFormat="1" ht="13.15" customHeight="1" x14ac:dyDescent="0.3">
      <c r="E177" s="32"/>
      <c r="J177" s="125"/>
      <c r="K177" s="54"/>
    </row>
    <row r="178" spans="1:11" s="26" customFormat="1" ht="39.75" customHeight="1" x14ac:dyDescent="0.25">
      <c r="A178" s="180" t="s">
        <v>87</v>
      </c>
      <c r="B178" s="181"/>
      <c r="C178" s="180" t="s">
        <v>69</v>
      </c>
      <c r="D178" s="204"/>
      <c r="E178" s="193"/>
      <c r="F178" s="49" t="s">
        <v>33</v>
      </c>
      <c r="G178" s="49" t="s">
        <v>55</v>
      </c>
      <c r="H178" s="96" t="s">
        <v>86</v>
      </c>
      <c r="I178" s="49" t="s">
        <v>14</v>
      </c>
      <c r="J178" s="125" t="s">
        <v>84</v>
      </c>
      <c r="K178" s="54"/>
    </row>
    <row r="179" spans="1:11" s="17" customFormat="1" ht="13.15" customHeight="1" x14ac:dyDescent="0.25">
      <c r="A179" s="187"/>
      <c r="B179" s="188"/>
      <c r="C179" s="194"/>
      <c r="D179" s="195"/>
      <c r="E179" s="196"/>
      <c r="F179" s="22"/>
      <c r="G179" s="23"/>
      <c r="H179" s="12"/>
      <c r="I179" s="34">
        <f t="shared" ref="I179:I190" si="9">IF(LEN(A179)&lt;5,0,IF(ISBLANK(C179),0,IF(ISBLANK(H179),0,ROUND(F179*G179,0))))</f>
        <v>0</v>
      </c>
      <c r="J179" s="125" t="s">
        <v>83</v>
      </c>
      <c r="K179" s="52"/>
    </row>
    <row r="180" spans="1:11" s="17" customFormat="1" x14ac:dyDescent="0.25">
      <c r="A180" s="187"/>
      <c r="B180" s="188"/>
      <c r="C180" s="194"/>
      <c r="D180" s="195"/>
      <c r="E180" s="196"/>
      <c r="F180" s="22"/>
      <c r="G180" s="23"/>
      <c r="H180" s="12"/>
      <c r="I180" s="34">
        <f t="shared" si="9"/>
        <v>0</v>
      </c>
      <c r="J180" s="125" t="s">
        <v>82</v>
      </c>
      <c r="K180" s="52"/>
    </row>
    <row r="181" spans="1:11" s="17" customFormat="1" x14ac:dyDescent="0.25">
      <c r="A181" s="187"/>
      <c r="B181" s="188"/>
      <c r="C181" s="194"/>
      <c r="D181" s="195"/>
      <c r="E181" s="196"/>
      <c r="F181" s="22"/>
      <c r="G181" s="23"/>
      <c r="H181" s="12"/>
      <c r="I181" s="34">
        <f t="shared" si="9"/>
        <v>0</v>
      </c>
      <c r="J181" s="125" t="s">
        <v>80</v>
      </c>
      <c r="K181" s="52"/>
    </row>
    <row r="182" spans="1:11" s="17" customFormat="1" x14ac:dyDescent="0.25">
      <c r="A182" s="187"/>
      <c r="B182" s="188"/>
      <c r="C182" s="194"/>
      <c r="D182" s="195"/>
      <c r="E182" s="196"/>
      <c r="F182" s="22"/>
      <c r="G182" s="23"/>
      <c r="H182" s="12"/>
      <c r="I182" s="34">
        <f t="shared" si="9"/>
        <v>0</v>
      </c>
      <c r="J182" s="125" t="s">
        <v>88</v>
      </c>
      <c r="K182" s="52"/>
    </row>
    <row r="183" spans="1:11" s="17" customFormat="1" x14ac:dyDescent="0.25">
      <c r="A183" s="187"/>
      <c r="B183" s="188"/>
      <c r="C183" s="194"/>
      <c r="D183" s="195"/>
      <c r="E183" s="196"/>
      <c r="F183" s="22"/>
      <c r="G183" s="23"/>
      <c r="H183" s="12"/>
      <c r="I183" s="34">
        <f t="shared" si="9"/>
        <v>0</v>
      </c>
      <c r="J183" s="125" t="s">
        <v>81</v>
      </c>
      <c r="K183" s="52"/>
    </row>
    <row r="184" spans="1:11" s="17" customFormat="1" ht="16.899999999999999" customHeight="1" x14ac:dyDescent="0.25">
      <c r="A184" s="187"/>
      <c r="B184" s="188"/>
      <c r="C184" s="194"/>
      <c r="D184" s="195"/>
      <c r="E184" s="196"/>
      <c r="F184" s="22"/>
      <c r="G184" s="23"/>
      <c r="H184" s="12"/>
      <c r="I184" s="34">
        <f t="shared" si="9"/>
        <v>0</v>
      </c>
      <c r="J184" s="125" t="s">
        <v>85</v>
      </c>
      <c r="K184" s="52"/>
    </row>
    <row r="185" spans="1:11" s="17" customFormat="1" x14ac:dyDescent="0.25">
      <c r="A185" s="187"/>
      <c r="B185" s="188"/>
      <c r="C185" s="194"/>
      <c r="D185" s="195"/>
      <c r="E185" s="196"/>
      <c r="F185" s="22"/>
      <c r="G185" s="23"/>
      <c r="H185" s="12"/>
      <c r="I185" s="34">
        <f t="shared" si="9"/>
        <v>0</v>
      </c>
      <c r="J185" s="125"/>
      <c r="K185" s="52"/>
    </row>
    <row r="186" spans="1:11" s="17" customFormat="1" x14ac:dyDescent="0.25">
      <c r="A186" s="187"/>
      <c r="B186" s="188"/>
      <c r="C186" s="194"/>
      <c r="D186" s="195"/>
      <c r="E186" s="196"/>
      <c r="F186" s="22"/>
      <c r="G186" s="23"/>
      <c r="H186" s="12"/>
      <c r="I186" s="34">
        <f t="shared" si="9"/>
        <v>0</v>
      </c>
      <c r="J186" s="125"/>
      <c r="K186" s="52"/>
    </row>
    <row r="187" spans="1:11" s="17" customFormat="1" x14ac:dyDescent="0.25">
      <c r="A187" s="187"/>
      <c r="B187" s="188"/>
      <c r="C187" s="194"/>
      <c r="D187" s="195"/>
      <c r="E187" s="196"/>
      <c r="F187" s="22"/>
      <c r="G187" s="23"/>
      <c r="H187" s="12"/>
      <c r="I187" s="34">
        <f t="shared" si="9"/>
        <v>0</v>
      </c>
      <c r="J187" s="125"/>
      <c r="K187" s="52"/>
    </row>
    <row r="188" spans="1:11" s="17" customFormat="1" x14ac:dyDescent="0.25">
      <c r="A188" s="187"/>
      <c r="B188" s="188"/>
      <c r="C188" s="194"/>
      <c r="D188" s="195"/>
      <c r="E188" s="196"/>
      <c r="F188" s="22"/>
      <c r="G188" s="23"/>
      <c r="H188" s="12"/>
      <c r="I188" s="34">
        <f t="shared" si="9"/>
        <v>0</v>
      </c>
      <c r="J188" s="125"/>
      <c r="K188" s="52"/>
    </row>
    <row r="189" spans="1:11" s="17" customFormat="1" x14ac:dyDescent="0.25">
      <c r="A189" s="187"/>
      <c r="B189" s="188"/>
      <c r="C189" s="194"/>
      <c r="D189" s="195"/>
      <c r="E189" s="196"/>
      <c r="F189" s="22"/>
      <c r="G189" s="23"/>
      <c r="H189" s="12"/>
      <c r="I189" s="34">
        <f t="shared" si="9"/>
        <v>0</v>
      </c>
      <c r="J189" s="125"/>
      <c r="K189" s="52"/>
    </row>
    <row r="190" spans="1:11" s="17" customFormat="1" x14ac:dyDescent="0.25">
      <c r="A190" s="187"/>
      <c r="B190" s="188"/>
      <c r="C190" s="194"/>
      <c r="D190" s="195"/>
      <c r="E190" s="196"/>
      <c r="F190" s="22"/>
      <c r="G190" s="23"/>
      <c r="H190" s="12"/>
      <c r="I190" s="34">
        <f t="shared" si="9"/>
        <v>0</v>
      </c>
      <c r="J190" s="125"/>
      <c r="K190" s="52"/>
    </row>
    <row r="191" spans="1:11" s="17" customFormat="1" x14ac:dyDescent="0.25">
      <c r="C191" s="92"/>
      <c r="J191" s="125"/>
      <c r="K191" s="52"/>
    </row>
    <row r="192" spans="1:11" s="17" customFormat="1" x14ac:dyDescent="0.25">
      <c r="A192" s="26"/>
      <c r="B192" s="26"/>
      <c r="C192" s="27"/>
      <c r="D192" s="26"/>
      <c r="E192" s="26"/>
      <c r="F192" s="26"/>
      <c r="G192" s="26"/>
      <c r="H192" s="26"/>
      <c r="I192" s="26"/>
      <c r="J192" s="125"/>
      <c r="K192" s="52"/>
    </row>
    <row r="193" spans="1:11" s="26" customFormat="1" ht="19.899999999999999" customHeight="1" x14ac:dyDescent="0.35">
      <c r="A193" s="28" t="s">
        <v>115</v>
      </c>
      <c r="B193" s="42"/>
      <c r="E193" s="32" t="s">
        <v>89</v>
      </c>
      <c r="H193" s="28" t="s">
        <v>15</v>
      </c>
      <c r="I193" s="36">
        <f>SUM(I196:I206)</f>
        <v>0</v>
      </c>
      <c r="J193" s="125"/>
      <c r="K193" s="54"/>
    </row>
    <row r="194" spans="1:11" s="26" customFormat="1" ht="13.15" customHeight="1" x14ac:dyDescent="0.3">
      <c r="E194" s="32" t="s">
        <v>89</v>
      </c>
      <c r="J194" s="125"/>
      <c r="K194" s="54"/>
    </row>
    <row r="195" spans="1:11" s="26" customFormat="1" ht="39" x14ac:dyDescent="0.25">
      <c r="A195" s="180" t="s">
        <v>87</v>
      </c>
      <c r="B195" s="193" t="s">
        <v>32</v>
      </c>
      <c r="C195" s="180" t="s">
        <v>69</v>
      </c>
      <c r="D195" s="204"/>
      <c r="E195" s="193"/>
      <c r="F195" s="49" t="s">
        <v>33</v>
      </c>
      <c r="G195" s="49" t="s">
        <v>55</v>
      </c>
      <c r="H195" s="96" t="s">
        <v>86</v>
      </c>
      <c r="I195" s="49" t="s">
        <v>14</v>
      </c>
      <c r="J195" s="125" t="s">
        <v>84</v>
      </c>
      <c r="K195" s="54"/>
    </row>
    <row r="196" spans="1:11" s="17" customFormat="1" ht="13.15" customHeight="1" x14ac:dyDescent="0.25">
      <c r="A196" s="187"/>
      <c r="B196" s="188"/>
      <c r="C196" s="194"/>
      <c r="D196" s="195"/>
      <c r="E196" s="196"/>
      <c r="F196" s="22"/>
      <c r="G196" s="23"/>
      <c r="H196" s="12"/>
      <c r="I196" s="34">
        <f t="shared" ref="I196:I206" si="10">IF(LEN(A196)&lt;5,0,IF(ISBLANK(C196),0,IF(ISBLANK(H196),0,ROUND(F196*G196,0))))</f>
        <v>0</v>
      </c>
      <c r="J196" s="125" t="s">
        <v>83</v>
      </c>
      <c r="K196" s="52"/>
    </row>
    <row r="197" spans="1:11" s="17" customFormat="1" x14ac:dyDescent="0.25">
      <c r="A197" s="187"/>
      <c r="B197" s="188"/>
      <c r="C197" s="194"/>
      <c r="D197" s="195"/>
      <c r="E197" s="196"/>
      <c r="F197" s="22"/>
      <c r="G197" s="23"/>
      <c r="H197" s="12"/>
      <c r="I197" s="34">
        <f t="shared" si="10"/>
        <v>0</v>
      </c>
      <c r="J197" s="125" t="s">
        <v>82</v>
      </c>
      <c r="K197" s="52"/>
    </row>
    <row r="198" spans="1:11" s="17" customFormat="1" x14ac:dyDescent="0.25">
      <c r="A198" s="187"/>
      <c r="B198" s="188"/>
      <c r="C198" s="194"/>
      <c r="D198" s="195"/>
      <c r="E198" s="196"/>
      <c r="F198" s="22"/>
      <c r="G198" s="23"/>
      <c r="H198" s="12"/>
      <c r="I198" s="34">
        <f t="shared" si="10"/>
        <v>0</v>
      </c>
      <c r="J198" s="125" t="s">
        <v>80</v>
      </c>
      <c r="K198" s="52"/>
    </row>
    <row r="199" spans="1:11" s="17" customFormat="1" x14ac:dyDescent="0.25">
      <c r="A199" s="187"/>
      <c r="B199" s="188"/>
      <c r="C199" s="194"/>
      <c r="D199" s="195"/>
      <c r="E199" s="196"/>
      <c r="F199" s="22"/>
      <c r="G199" s="23"/>
      <c r="H199" s="12"/>
      <c r="I199" s="34">
        <f t="shared" si="10"/>
        <v>0</v>
      </c>
      <c r="J199" s="125" t="s">
        <v>88</v>
      </c>
      <c r="K199" s="52"/>
    </row>
    <row r="200" spans="1:11" s="17" customFormat="1" x14ac:dyDescent="0.25">
      <c r="A200" s="187"/>
      <c r="B200" s="188"/>
      <c r="C200" s="194"/>
      <c r="D200" s="195"/>
      <c r="E200" s="196"/>
      <c r="F200" s="22"/>
      <c r="G200" s="23"/>
      <c r="H200" s="12"/>
      <c r="I200" s="34">
        <f t="shared" si="10"/>
        <v>0</v>
      </c>
      <c r="J200" s="125" t="s">
        <v>81</v>
      </c>
      <c r="K200" s="52"/>
    </row>
    <row r="201" spans="1:11" s="17" customFormat="1" ht="16.899999999999999" customHeight="1" x14ac:dyDescent="0.25">
      <c r="A201" s="187"/>
      <c r="B201" s="188"/>
      <c r="C201" s="194"/>
      <c r="D201" s="195"/>
      <c r="E201" s="196"/>
      <c r="F201" s="22"/>
      <c r="G201" s="23"/>
      <c r="H201" s="12"/>
      <c r="I201" s="34">
        <f t="shared" si="10"/>
        <v>0</v>
      </c>
      <c r="J201" s="125" t="s">
        <v>85</v>
      </c>
      <c r="K201" s="52"/>
    </row>
    <row r="202" spans="1:11" s="17" customFormat="1" x14ac:dyDescent="0.25">
      <c r="A202" s="187"/>
      <c r="B202" s="188"/>
      <c r="C202" s="194"/>
      <c r="D202" s="195"/>
      <c r="E202" s="196"/>
      <c r="F202" s="22"/>
      <c r="G202" s="23"/>
      <c r="H202" s="12"/>
      <c r="I202" s="34">
        <f t="shared" si="10"/>
        <v>0</v>
      </c>
      <c r="J202" s="125"/>
      <c r="K202" s="52"/>
    </row>
    <row r="203" spans="1:11" s="17" customFormat="1" x14ac:dyDescent="0.25">
      <c r="A203" s="187"/>
      <c r="B203" s="188"/>
      <c r="C203" s="194"/>
      <c r="D203" s="195"/>
      <c r="E203" s="196"/>
      <c r="F203" s="22"/>
      <c r="G203" s="23"/>
      <c r="H203" s="12"/>
      <c r="I203" s="34">
        <f t="shared" si="10"/>
        <v>0</v>
      </c>
      <c r="J203" s="125"/>
      <c r="K203" s="52"/>
    </row>
    <row r="204" spans="1:11" s="17" customFormat="1" x14ac:dyDescent="0.25">
      <c r="A204" s="187"/>
      <c r="B204" s="188"/>
      <c r="C204" s="194"/>
      <c r="D204" s="195"/>
      <c r="E204" s="196"/>
      <c r="F204" s="22"/>
      <c r="G204" s="23"/>
      <c r="H204" s="12"/>
      <c r="I204" s="34">
        <f t="shared" si="10"/>
        <v>0</v>
      </c>
      <c r="J204" s="125"/>
      <c r="K204" s="52"/>
    </row>
    <row r="205" spans="1:11" s="17" customFormat="1" x14ac:dyDescent="0.25">
      <c r="A205" s="187"/>
      <c r="B205" s="188"/>
      <c r="C205" s="194"/>
      <c r="D205" s="195"/>
      <c r="E205" s="196"/>
      <c r="F205" s="22"/>
      <c r="G205" s="23"/>
      <c r="H205" s="12"/>
      <c r="I205" s="34">
        <f t="shared" si="10"/>
        <v>0</v>
      </c>
      <c r="J205" s="125"/>
      <c r="K205" s="52"/>
    </row>
    <row r="206" spans="1:11" s="17" customFormat="1" x14ac:dyDescent="0.25">
      <c r="A206" s="187"/>
      <c r="B206" s="188"/>
      <c r="C206" s="194"/>
      <c r="D206" s="195"/>
      <c r="E206" s="196"/>
      <c r="F206" s="22"/>
      <c r="G206" s="23"/>
      <c r="H206" s="12"/>
      <c r="I206" s="34">
        <f t="shared" si="10"/>
        <v>0</v>
      </c>
      <c r="J206" s="125"/>
      <c r="K206" s="52"/>
    </row>
    <row r="207" spans="1:11" s="17" customFormat="1" x14ac:dyDescent="0.25">
      <c r="C207" s="92"/>
      <c r="J207" s="125"/>
      <c r="K207" s="52"/>
    </row>
    <row r="208" spans="1:11" s="17" customFormat="1" ht="13.15" customHeight="1" x14ac:dyDescent="0.35">
      <c r="A208" s="26"/>
      <c r="B208" s="26"/>
      <c r="C208" s="27"/>
      <c r="D208" s="203" t="s">
        <v>141</v>
      </c>
      <c r="E208" s="203"/>
      <c r="F208" s="203"/>
      <c r="G208" s="203"/>
      <c r="H208" s="203"/>
      <c r="I208" s="203"/>
      <c r="J208" s="125"/>
      <c r="K208" s="52"/>
    </row>
    <row r="209" spans="1:11" s="17" customFormat="1" x14ac:dyDescent="0.25">
      <c r="C209" s="92"/>
      <c r="J209" s="125"/>
      <c r="K209" s="52"/>
    </row>
    <row r="210" spans="1:11" s="26" customFormat="1" ht="13.15" hidden="1" customHeight="1" x14ac:dyDescent="0.25">
      <c r="C210" s="27"/>
      <c r="J210" s="125"/>
      <c r="K210" s="54"/>
    </row>
    <row r="211" spans="1:11" s="26" customFormat="1" ht="17.5" x14ac:dyDescent="0.35">
      <c r="A211" s="28" t="s">
        <v>52</v>
      </c>
      <c r="B211" s="42"/>
      <c r="E211" s="32"/>
      <c r="H211" s="28" t="s">
        <v>15</v>
      </c>
      <c r="I211" s="36">
        <f>SUM(I214:I223)</f>
        <v>0</v>
      </c>
      <c r="J211" s="125"/>
      <c r="K211" s="54"/>
    </row>
    <row r="212" spans="1:11" s="26" customFormat="1" ht="13.15" customHeight="1" x14ac:dyDescent="0.3">
      <c r="E212" s="32"/>
      <c r="J212" s="125"/>
      <c r="K212" s="54"/>
    </row>
    <row r="213" spans="1:11" s="26" customFormat="1" ht="39.75" customHeight="1" x14ac:dyDescent="0.25">
      <c r="A213" s="180" t="s">
        <v>144</v>
      </c>
      <c r="B213" s="193"/>
      <c r="C213" s="180" t="s">
        <v>69</v>
      </c>
      <c r="D213" s="204"/>
      <c r="E213" s="193"/>
      <c r="F213" s="49" t="s">
        <v>33</v>
      </c>
      <c r="G213" s="49" t="s">
        <v>55</v>
      </c>
      <c r="H213" s="96" t="s">
        <v>86</v>
      </c>
      <c r="I213" s="49" t="s">
        <v>14</v>
      </c>
      <c r="J213" s="125" t="s">
        <v>84</v>
      </c>
      <c r="K213" s="54"/>
    </row>
    <row r="214" spans="1:11" s="17" customFormat="1" x14ac:dyDescent="0.25">
      <c r="A214" s="189"/>
      <c r="B214" s="190"/>
      <c r="C214" s="194"/>
      <c r="D214" s="195"/>
      <c r="E214" s="196"/>
      <c r="F214" s="100"/>
      <c r="G214" s="72"/>
      <c r="H214" s="101"/>
      <c r="I214" s="76">
        <f t="shared" ref="I214:I223" si="11">IF(LEN(A214)&lt;5,0,IF(ISBLANK(C214),0,IF(ISBLANK(H214),0,ROUND(F214*G214,0))))</f>
        <v>0</v>
      </c>
      <c r="J214" s="125" t="s">
        <v>83</v>
      </c>
      <c r="K214" s="52"/>
    </row>
    <row r="215" spans="1:11" s="17" customFormat="1" x14ac:dyDescent="0.25">
      <c r="A215" s="189"/>
      <c r="B215" s="190"/>
      <c r="C215" s="194"/>
      <c r="D215" s="195"/>
      <c r="E215" s="196"/>
      <c r="F215" s="100"/>
      <c r="G215" s="72"/>
      <c r="H215" s="101"/>
      <c r="I215" s="76">
        <f t="shared" si="11"/>
        <v>0</v>
      </c>
      <c r="J215" s="125" t="s">
        <v>82</v>
      </c>
      <c r="K215" s="52"/>
    </row>
    <row r="216" spans="1:11" s="17" customFormat="1" x14ac:dyDescent="0.25">
      <c r="A216" s="189"/>
      <c r="B216" s="190"/>
      <c r="C216" s="194"/>
      <c r="D216" s="195"/>
      <c r="E216" s="196"/>
      <c r="F216" s="100"/>
      <c r="G216" s="72"/>
      <c r="H216" s="101"/>
      <c r="I216" s="76">
        <f t="shared" si="11"/>
        <v>0</v>
      </c>
      <c r="J216" s="125" t="s">
        <v>80</v>
      </c>
      <c r="K216" s="52"/>
    </row>
    <row r="217" spans="1:11" s="17" customFormat="1" x14ac:dyDescent="0.25">
      <c r="A217" s="189"/>
      <c r="B217" s="190"/>
      <c r="C217" s="194"/>
      <c r="D217" s="195"/>
      <c r="E217" s="196"/>
      <c r="F217" s="100"/>
      <c r="G217" s="72"/>
      <c r="H217" s="101"/>
      <c r="I217" s="76">
        <f t="shared" si="11"/>
        <v>0</v>
      </c>
      <c r="J217" s="125" t="s">
        <v>88</v>
      </c>
      <c r="K217" s="52"/>
    </row>
    <row r="218" spans="1:11" s="17" customFormat="1" x14ac:dyDescent="0.25">
      <c r="A218" s="189"/>
      <c r="B218" s="190"/>
      <c r="C218" s="194"/>
      <c r="D218" s="195"/>
      <c r="E218" s="196"/>
      <c r="F218" s="100"/>
      <c r="G218" s="72"/>
      <c r="H218" s="101"/>
      <c r="I218" s="76">
        <f t="shared" si="11"/>
        <v>0</v>
      </c>
      <c r="J218" s="125" t="s">
        <v>81</v>
      </c>
      <c r="K218" s="52"/>
    </row>
    <row r="219" spans="1:11" s="17" customFormat="1" x14ac:dyDescent="0.25">
      <c r="A219" s="189"/>
      <c r="B219" s="190"/>
      <c r="C219" s="194"/>
      <c r="D219" s="195"/>
      <c r="E219" s="196"/>
      <c r="F219" s="100"/>
      <c r="G219" s="72"/>
      <c r="H219" s="101"/>
      <c r="I219" s="76">
        <f t="shared" si="11"/>
        <v>0</v>
      </c>
      <c r="J219" s="125" t="s">
        <v>85</v>
      </c>
      <c r="K219" s="52"/>
    </row>
    <row r="220" spans="1:11" s="17" customFormat="1" x14ac:dyDescent="0.25">
      <c r="A220" s="189"/>
      <c r="B220" s="190"/>
      <c r="C220" s="194"/>
      <c r="D220" s="195"/>
      <c r="E220" s="196"/>
      <c r="F220" s="100"/>
      <c r="G220" s="72"/>
      <c r="H220" s="101"/>
      <c r="I220" s="76">
        <f t="shared" si="11"/>
        <v>0</v>
      </c>
      <c r="J220" s="125"/>
      <c r="K220" s="52"/>
    </row>
    <row r="221" spans="1:11" s="17" customFormat="1" x14ac:dyDescent="0.25">
      <c r="A221" s="189"/>
      <c r="B221" s="190"/>
      <c r="C221" s="194"/>
      <c r="D221" s="195"/>
      <c r="E221" s="196"/>
      <c r="F221" s="100"/>
      <c r="G221" s="72"/>
      <c r="H221" s="101"/>
      <c r="I221" s="76">
        <f t="shared" si="11"/>
        <v>0</v>
      </c>
      <c r="J221" s="125"/>
      <c r="K221" s="52"/>
    </row>
    <row r="222" spans="1:11" s="17" customFormat="1" ht="16.899999999999999" customHeight="1" x14ac:dyDescent="0.25">
      <c r="A222" s="189"/>
      <c r="B222" s="190"/>
      <c r="C222" s="194"/>
      <c r="D222" s="195"/>
      <c r="E222" s="196"/>
      <c r="F222" s="100"/>
      <c r="G222" s="72"/>
      <c r="H222" s="101"/>
      <c r="I222" s="76">
        <f t="shared" si="11"/>
        <v>0</v>
      </c>
      <c r="J222" s="125"/>
      <c r="K222" s="52"/>
    </row>
    <row r="223" spans="1:11" s="17" customFormat="1" x14ac:dyDescent="0.25">
      <c r="A223" s="189"/>
      <c r="B223" s="190"/>
      <c r="C223" s="194"/>
      <c r="D223" s="195"/>
      <c r="E223" s="196"/>
      <c r="F223" s="100"/>
      <c r="G223" s="72"/>
      <c r="H223" s="101"/>
      <c r="I223" s="76">
        <f t="shared" si="11"/>
        <v>0</v>
      </c>
      <c r="J223" s="125"/>
      <c r="K223" s="52"/>
    </row>
    <row r="224" spans="1:11" s="17" customFormat="1" x14ac:dyDescent="0.25">
      <c r="C224" s="92"/>
      <c r="J224" s="125"/>
      <c r="K224" s="52"/>
    </row>
    <row r="225" spans="1:11" s="17" customFormat="1" x14ac:dyDescent="0.25">
      <c r="C225" s="92"/>
      <c r="J225" s="125"/>
      <c r="K225" s="52"/>
    </row>
    <row r="226" spans="1:11" s="17" customFormat="1" ht="15.5" x14ac:dyDescent="0.35">
      <c r="C226" s="91" t="s">
        <v>141</v>
      </c>
      <c r="D226" s="91"/>
      <c r="E226" s="91"/>
      <c r="F226" s="91"/>
      <c r="G226" s="91"/>
      <c r="H226" s="91"/>
      <c r="J226" s="125"/>
      <c r="K226" s="52"/>
    </row>
    <row r="227" spans="1:11" s="17" customFormat="1" x14ac:dyDescent="0.25">
      <c r="C227" s="92"/>
      <c r="J227" s="125"/>
      <c r="K227" s="52"/>
    </row>
    <row r="228" spans="1:11" s="26" customFormat="1" ht="17.5" x14ac:dyDescent="0.35">
      <c r="A228" s="28" t="s">
        <v>35</v>
      </c>
      <c r="B228" s="42"/>
      <c r="H228" s="28" t="s">
        <v>15</v>
      </c>
      <c r="I228" s="36">
        <f>SUM(I231:I246)</f>
        <v>0</v>
      </c>
      <c r="J228" s="125"/>
      <c r="K228" s="54"/>
    </row>
    <row r="229" spans="1:11" s="26" customFormat="1" x14ac:dyDescent="0.25">
      <c r="J229" s="125"/>
      <c r="K229" s="54"/>
    </row>
    <row r="230" spans="1:11" s="26" customFormat="1" ht="26" x14ac:dyDescent="0.3">
      <c r="A230" s="180" t="s">
        <v>144</v>
      </c>
      <c r="B230" s="199"/>
      <c r="C230" s="180" t="s">
        <v>149</v>
      </c>
      <c r="D230" s="204"/>
      <c r="E230" s="193"/>
      <c r="F230" s="102" t="s">
        <v>150</v>
      </c>
      <c r="G230" s="49" t="s">
        <v>33</v>
      </c>
      <c r="H230" s="49" t="s">
        <v>34</v>
      </c>
      <c r="I230" s="49" t="s">
        <v>14</v>
      </c>
      <c r="J230" s="125" t="s">
        <v>154</v>
      </c>
      <c r="K230" s="54"/>
    </row>
    <row r="231" spans="1:11" s="17" customFormat="1" x14ac:dyDescent="0.25">
      <c r="A231" s="189"/>
      <c r="B231" s="190"/>
      <c r="C231" s="226"/>
      <c r="D231" s="227"/>
      <c r="E231" s="228"/>
      <c r="F231" s="103"/>
      <c r="G231" s="104"/>
      <c r="H231" s="105"/>
      <c r="I231" s="76">
        <f>IF(ISBLANK(A231),0,IF(ISBLANK(F231),0,ROUND(G231*H231,0)))</f>
        <v>0</v>
      </c>
      <c r="J231" s="125" t="s">
        <v>58</v>
      </c>
      <c r="K231" s="52"/>
    </row>
    <row r="232" spans="1:11" s="17" customFormat="1" ht="13.15" customHeight="1" x14ac:dyDescent="0.25">
      <c r="A232" s="189"/>
      <c r="B232" s="190"/>
      <c r="C232" s="226"/>
      <c r="D232" s="227"/>
      <c r="E232" s="228"/>
      <c r="F232" s="103"/>
      <c r="G232" s="104"/>
      <c r="H232" s="105"/>
      <c r="I232" s="76">
        <f t="shared" ref="I232:I246" si="12">IF(ISBLANK(A232),0,IF(ISBLANK(F232),0,ROUND(G232*H232,0)))</f>
        <v>0</v>
      </c>
      <c r="J232" s="125" t="s">
        <v>59</v>
      </c>
      <c r="K232" s="52"/>
    </row>
    <row r="233" spans="1:11" s="17" customFormat="1" ht="13.15" customHeight="1" x14ac:dyDescent="0.25">
      <c r="A233" s="189"/>
      <c r="B233" s="190"/>
      <c r="C233" s="226"/>
      <c r="D233" s="227"/>
      <c r="E233" s="228"/>
      <c r="F233" s="103"/>
      <c r="G233" s="104"/>
      <c r="H233" s="105"/>
      <c r="I233" s="76">
        <f t="shared" si="12"/>
        <v>0</v>
      </c>
      <c r="J233" s="125" t="s">
        <v>61</v>
      </c>
      <c r="K233" s="52"/>
    </row>
    <row r="234" spans="1:11" s="17" customFormat="1" ht="13.15" customHeight="1" x14ac:dyDescent="0.25">
      <c r="A234" s="189"/>
      <c r="B234" s="190"/>
      <c r="C234" s="226"/>
      <c r="D234" s="227"/>
      <c r="E234" s="228"/>
      <c r="F234" s="103"/>
      <c r="G234" s="104"/>
      <c r="H234" s="105"/>
      <c r="I234" s="76">
        <f t="shared" si="12"/>
        <v>0</v>
      </c>
      <c r="J234" s="125" t="s">
        <v>62</v>
      </c>
      <c r="K234" s="52"/>
    </row>
    <row r="235" spans="1:11" s="17" customFormat="1" ht="13.15" customHeight="1" x14ac:dyDescent="0.25">
      <c r="A235" s="189"/>
      <c r="B235" s="190"/>
      <c r="C235" s="226"/>
      <c r="D235" s="227"/>
      <c r="E235" s="228"/>
      <c r="F235" s="103"/>
      <c r="G235" s="104"/>
      <c r="H235" s="105"/>
      <c r="I235" s="76">
        <f t="shared" si="12"/>
        <v>0</v>
      </c>
      <c r="J235" s="125" t="s">
        <v>60</v>
      </c>
      <c r="K235" s="52"/>
    </row>
    <row r="236" spans="1:11" s="17" customFormat="1" ht="13.15" customHeight="1" x14ac:dyDescent="0.25">
      <c r="A236" s="189"/>
      <c r="B236" s="190"/>
      <c r="C236" s="226"/>
      <c r="D236" s="227"/>
      <c r="E236" s="228"/>
      <c r="F236" s="103"/>
      <c r="G236" s="104"/>
      <c r="H236" s="105"/>
      <c r="I236" s="76">
        <f t="shared" si="12"/>
        <v>0</v>
      </c>
      <c r="J236" s="125" t="s">
        <v>57</v>
      </c>
      <c r="K236" s="52"/>
    </row>
    <row r="237" spans="1:11" s="17" customFormat="1" ht="13.15" customHeight="1" x14ac:dyDescent="0.25">
      <c r="A237" s="189"/>
      <c r="B237" s="190"/>
      <c r="C237" s="226"/>
      <c r="D237" s="227"/>
      <c r="E237" s="228"/>
      <c r="F237" s="103"/>
      <c r="G237" s="104"/>
      <c r="H237" s="105"/>
      <c r="I237" s="76">
        <f t="shared" si="12"/>
        <v>0</v>
      </c>
      <c r="J237" s="125"/>
      <c r="K237" s="52"/>
    </row>
    <row r="238" spans="1:11" s="17" customFormat="1" ht="13.15" customHeight="1" x14ac:dyDescent="0.25">
      <c r="A238" s="189"/>
      <c r="B238" s="190"/>
      <c r="C238" s="226"/>
      <c r="D238" s="227"/>
      <c r="E238" s="228"/>
      <c r="F238" s="103"/>
      <c r="G238" s="104"/>
      <c r="H238" s="105"/>
      <c r="I238" s="76">
        <f t="shared" si="12"/>
        <v>0</v>
      </c>
      <c r="J238" s="125"/>
      <c r="K238" s="52"/>
    </row>
    <row r="239" spans="1:11" s="17" customFormat="1" ht="13.15" customHeight="1" x14ac:dyDescent="0.25">
      <c r="A239" s="189"/>
      <c r="B239" s="190"/>
      <c r="C239" s="226"/>
      <c r="D239" s="227"/>
      <c r="E239" s="228"/>
      <c r="F239" s="103"/>
      <c r="G239" s="104"/>
      <c r="H239" s="105"/>
      <c r="I239" s="76">
        <f t="shared" si="12"/>
        <v>0</v>
      </c>
      <c r="J239" s="125"/>
      <c r="K239" s="52"/>
    </row>
    <row r="240" spans="1:11" s="17" customFormat="1" ht="13.15" customHeight="1" x14ac:dyDescent="0.25">
      <c r="A240" s="189"/>
      <c r="B240" s="190"/>
      <c r="C240" s="226"/>
      <c r="D240" s="227"/>
      <c r="E240" s="228"/>
      <c r="F240" s="103"/>
      <c r="G240" s="104"/>
      <c r="H240" s="105"/>
      <c r="I240" s="76">
        <f t="shared" si="12"/>
        <v>0</v>
      </c>
      <c r="J240" s="125"/>
      <c r="K240" s="52"/>
    </row>
    <row r="241" spans="1:11" s="17" customFormat="1" ht="13.15" customHeight="1" x14ac:dyDescent="0.25">
      <c r="A241" s="189"/>
      <c r="B241" s="190"/>
      <c r="C241" s="226"/>
      <c r="D241" s="227"/>
      <c r="E241" s="228"/>
      <c r="F241" s="103"/>
      <c r="G241" s="104"/>
      <c r="H241" s="105"/>
      <c r="I241" s="76">
        <f t="shared" si="12"/>
        <v>0</v>
      </c>
      <c r="J241" s="125"/>
      <c r="K241" s="52"/>
    </row>
    <row r="242" spans="1:11" s="17" customFormat="1" ht="19.899999999999999" customHeight="1" x14ac:dyDescent="0.25">
      <c r="A242" s="189"/>
      <c r="B242" s="190"/>
      <c r="C242" s="226"/>
      <c r="D242" s="227"/>
      <c r="E242" s="228"/>
      <c r="F242" s="103"/>
      <c r="G242" s="104"/>
      <c r="H242" s="105"/>
      <c r="I242" s="76">
        <f t="shared" si="12"/>
        <v>0</v>
      </c>
      <c r="J242" s="125"/>
      <c r="K242" s="52"/>
    </row>
    <row r="243" spans="1:11" s="17" customFormat="1" ht="13.15" customHeight="1" x14ac:dyDescent="0.25">
      <c r="A243" s="189"/>
      <c r="B243" s="190"/>
      <c r="C243" s="226"/>
      <c r="D243" s="227"/>
      <c r="E243" s="228"/>
      <c r="F243" s="103"/>
      <c r="G243" s="104"/>
      <c r="H243" s="105"/>
      <c r="I243" s="76">
        <f t="shared" si="12"/>
        <v>0</v>
      </c>
      <c r="J243" s="125"/>
      <c r="K243" s="52"/>
    </row>
    <row r="244" spans="1:11" s="17" customFormat="1" ht="13.15" customHeight="1" x14ac:dyDescent="0.25">
      <c r="A244" s="189"/>
      <c r="B244" s="190"/>
      <c r="C244" s="226"/>
      <c r="D244" s="227"/>
      <c r="E244" s="228"/>
      <c r="F244" s="103"/>
      <c r="G244" s="104"/>
      <c r="H244" s="105"/>
      <c r="I244" s="76">
        <f t="shared" si="12"/>
        <v>0</v>
      </c>
      <c r="J244" s="125"/>
      <c r="K244" s="52"/>
    </row>
    <row r="245" spans="1:11" s="17" customFormat="1" ht="13.15" customHeight="1" x14ac:dyDescent="0.25">
      <c r="A245" s="189"/>
      <c r="B245" s="190"/>
      <c r="C245" s="226"/>
      <c r="D245" s="227"/>
      <c r="E245" s="228"/>
      <c r="F245" s="103"/>
      <c r="G245" s="104"/>
      <c r="H245" s="105"/>
      <c r="I245" s="76">
        <f t="shared" si="12"/>
        <v>0</v>
      </c>
      <c r="J245" s="125"/>
      <c r="K245" s="52"/>
    </row>
    <row r="246" spans="1:11" s="17" customFormat="1" ht="13.15" customHeight="1" x14ac:dyDescent="0.25">
      <c r="A246" s="189"/>
      <c r="B246" s="190"/>
      <c r="C246" s="226"/>
      <c r="D246" s="227"/>
      <c r="E246" s="228"/>
      <c r="F246" s="103"/>
      <c r="G246" s="104"/>
      <c r="H246" s="105"/>
      <c r="I246" s="76">
        <f t="shared" si="12"/>
        <v>0</v>
      </c>
      <c r="J246" s="125"/>
      <c r="K246" s="52"/>
    </row>
    <row r="247" spans="1:11" s="17" customFormat="1" x14ac:dyDescent="0.25">
      <c r="C247" s="92"/>
      <c r="J247" s="125"/>
      <c r="K247" s="52"/>
    </row>
    <row r="248" spans="1:11" s="17" customFormat="1" x14ac:dyDescent="0.25">
      <c r="C248" s="92"/>
      <c r="J248" s="125"/>
      <c r="K248" s="52"/>
    </row>
    <row r="249" spans="1:11" s="17" customFormat="1" x14ac:dyDescent="0.25">
      <c r="C249" s="92"/>
      <c r="J249" s="125"/>
      <c r="K249" s="52"/>
    </row>
    <row r="250" spans="1:11" s="26" customFormat="1" ht="17.5" x14ac:dyDescent="0.35">
      <c r="A250" s="28" t="s">
        <v>36</v>
      </c>
      <c r="B250" s="42"/>
      <c r="H250" s="28" t="s">
        <v>15</v>
      </c>
      <c r="I250" s="36">
        <f>SUM(I253:I264)</f>
        <v>0</v>
      </c>
      <c r="J250" s="125"/>
      <c r="K250" s="54"/>
    </row>
    <row r="251" spans="1:11" s="26" customFormat="1" x14ac:dyDescent="0.25">
      <c r="J251" s="125"/>
      <c r="K251" s="54"/>
    </row>
    <row r="252" spans="1:11" s="26" customFormat="1" ht="26" x14ac:dyDescent="0.25">
      <c r="A252" s="180" t="s">
        <v>144</v>
      </c>
      <c r="B252" s="181"/>
      <c r="C252" s="180" t="s">
        <v>69</v>
      </c>
      <c r="D252" s="204"/>
      <c r="E252" s="204"/>
      <c r="F252" s="193"/>
      <c r="G252" s="49" t="s">
        <v>33</v>
      </c>
      <c r="H252" s="49" t="s">
        <v>34</v>
      </c>
      <c r="I252" s="49" t="s">
        <v>14</v>
      </c>
      <c r="J252" s="125"/>
      <c r="K252" s="54"/>
    </row>
    <row r="253" spans="1:11" s="17" customFormat="1" x14ac:dyDescent="0.25">
      <c r="A253" s="189"/>
      <c r="B253" s="190"/>
      <c r="C253" s="189"/>
      <c r="D253" s="219"/>
      <c r="E253" s="219"/>
      <c r="F253" s="190"/>
      <c r="G253" s="70"/>
      <c r="H253" s="69"/>
      <c r="I253" s="76">
        <f>IF(ISBLANK(A253),0,IF(LEN(C253)&lt;6,0,ROUND(G253*H253,0)))</f>
        <v>0</v>
      </c>
      <c r="J253" s="125"/>
      <c r="K253" s="52"/>
    </row>
    <row r="254" spans="1:11" s="17" customFormat="1" x14ac:dyDescent="0.25">
      <c r="A254" s="189"/>
      <c r="B254" s="190"/>
      <c r="C254" s="189"/>
      <c r="D254" s="219"/>
      <c r="E254" s="219"/>
      <c r="F254" s="190"/>
      <c r="G254" s="70"/>
      <c r="H254" s="69"/>
      <c r="I254" s="76">
        <f t="shared" ref="I254:I264" si="13">IF(ISBLANK(A254),0,IF(LEN(C254)&lt;6,0,ROUND(G254*H254,0)))</f>
        <v>0</v>
      </c>
      <c r="J254" s="125"/>
      <c r="K254" s="52"/>
    </row>
    <row r="255" spans="1:11" s="17" customFormat="1" x14ac:dyDescent="0.25">
      <c r="A255" s="189"/>
      <c r="B255" s="190"/>
      <c r="C255" s="189"/>
      <c r="D255" s="219"/>
      <c r="E255" s="219"/>
      <c r="F255" s="190"/>
      <c r="G255" s="70"/>
      <c r="H255" s="69"/>
      <c r="I255" s="43">
        <f t="shared" si="13"/>
        <v>0</v>
      </c>
      <c r="J255" s="125"/>
      <c r="K255" s="52"/>
    </row>
    <row r="256" spans="1:11" s="17" customFormat="1" x14ac:dyDescent="0.25">
      <c r="A256" s="189"/>
      <c r="B256" s="190"/>
      <c r="C256" s="189"/>
      <c r="D256" s="219"/>
      <c r="E256" s="219"/>
      <c r="F256" s="190"/>
      <c r="G256" s="70"/>
      <c r="H256" s="69"/>
      <c r="I256" s="43">
        <f t="shared" si="13"/>
        <v>0</v>
      </c>
      <c r="J256" s="125"/>
      <c r="K256" s="52"/>
    </row>
    <row r="257" spans="1:11" s="17" customFormat="1" x14ac:dyDescent="0.25">
      <c r="A257" s="189"/>
      <c r="B257" s="190"/>
      <c r="C257" s="189"/>
      <c r="D257" s="219"/>
      <c r="E257" s="219"/>
      <c r="F257" s="190"/>
      <c r="G257" s="70"/>
      <c r="H257" s="69"/>
      <c r="I257" s="43">
        <f t="shared" si="13"/>
        <v>0</v>
      </c>
      <c r="J257" s="125"/>
      <c r="K257" s="52"/>
    </row>
    <row r="258" spans="1:11" s="17" customFormat="1" x14ac:dyDescent="0.25">
      <c r="A258" s="189"/>
      <c r="B258" s="190"/>
      <c r="C258" s="189"/>
      <c r="D258" s="219"/>
      <c r="E258" s="219"/>
      <c r="F258" s="190"/>
      <c r="G258" s="70"/>
      <c r="H258" s="69"/>
      <c r="I258" s="43">
        <f t="shared" si="13"/>
        <v>0</v>
      </c>
      <c r="J258" s="125"/>
      <c r="K258" s="52"/>
    </row>
    <row r="259" spans="1:11" s="17" customFormat="1" x14ac:dyDescent="0.25">
      <c r="A259" s="189"/>
      <c r="B259" s="190"/>
      <c r="C259" s="189"/>
      <c r="D259" s="219"/>
      <c r="E259" s="219"/>
      <c r="F259" s="190"/>
      <c r="G259" s="70"/>
      <c r="H259" s="69"/>
      <c r="I259" s="43">
        <f t="shared" si="13"/>
        <v>0</v>
      </c>
      <c r="J259" s="125"/>
      <c r="K259" s="52"/>
    </row>
    <row r="260" spans="1:11" s="17" customFormat="1" x14ac:dyDescent="0.25">
      <c r="A260" s="189"/>
      <c r="B260" s="190"/>
      <c r="C260" s="189"/>
      <c r="D260" s="219"/>
      <c r="E260" s="219"/>
      <c r="F260" s="190"/>
      <c r="G260" s="70"/>
      <c r="H260" s="69"/>
      <c r="I260" s="43">
        <f t="shared" si="13"/>
        <v>0</v>
      </c>
      <c r="J260" s="125"/>
      <c r="K260" s="52"/>
    </row>
    <row r="261" spans="1:11" s="17" customFormat="1" x14ac:dyDescent="0.25">
      <c r="A261" s="189"/>
      <c r="B261" s="190"/>
      <c r="C261" s="189"/>
      <c r="D261" s="219"/>
      <c r="E261" s="219"/>
      <c r="F261" s="190"/>
      <c r="G261" s="70"/>
      <c r="H261" s="69"/>
      <c r="I261" s="43">
        <f>IF(ISBLANK(A261),0,IF(LEN(C261)&lt;6,0,ROUND(G261*H261,0)))</f>
        <v>0</v>
      </c>
      <c r="J261" s="125"/>
      <c r="K261" s="52"/>
    </row>
    <row r="262" spans="1:11" s="17" customFormat="1" x14ac:dyDescent="0.25">
      <c r="A262" s="189"/>
      <c r="B262" s="190"/>
      <c r="C262" s="189"/>
      <c r="D262" s="219"/>
      <c r="E262" s="219"/>
      <c r="F262" s="190"/>
      <c r="G262" s="70"/>
      <c r="H262" s="69"/>
      <c r="I262" s="43">
        <f t="shared" si="13"/>
        <v>0</v>
      </c>
      <c r="J262" s="125"/>
      <c r="K262" s="52"/>
    </row>
    <row r="263" spans="1:11" s="17" customFormat="1" x14ac:dyDescent="0.25">
      <c r="A263" s="189"/>
      <c r="B263" s="190"/>
      <c r="C263" s="189"/>
      <c r="D263" s="219"/>
      <c r="E263" s="219"/>
      <c r="F263" s="190"/>
      <c r="G263" s="70"/>
      <c r="H263" s="69"/>
      <c r="I263" s="43">
        <f t="shared" si="13"/>
        <v>0</v>
      </c>
      <c r="J263" s="125"/>
      <c r="K263" s="52"/>
    </row>
    <row r="264" spans="1:11" s="17" customFormat="1" x14ac:dyDescent="0.25">
      <c r="A264" s="189"/>
      <c r="B264" s="190"/>
      <c r="C264" s="189"/>
      <c r="D264" s="219"/>
      <c r="E264" s="219"/>
      <c r="F264" s="190"/>
      <c r="G264" s="70"/>
      <c r="H264" s="69"/>
      <c r="I264" s="43">
        <f t="shared" si="13"/>
        <v>0</v>
      </c>
      <c r="J264" s="125"/>
      <c r="K264" s="52"/>
    </row>
    <row r="265" spans="1:11" s="17" customFormat="1" x14ac:dyDescent="0.25">
      <c r="C265" s="92"/>
      <c r="J265" s="125"/>
      <c r="K265" s="52"/>
    </row>
    <row r="266" spans="1:11" s="17" customFormat="1" ht="15.5" x14ac:dyDescent="0.35">
      <c r="C266" s="203" t="s">
        <v>141</v>
      </c>
      <c r="D266" s="214"/>
      <c r="E266" s="214"/>
      <c r="F266" s="214"/>
      <c r="G266" s="214"/>
      <c r="H266" s="214"/>
      <c r="J266" s="125"/>
      <c r="K266" s="52"/>
    </row>
    <row r="267" spans="1:11" s="26" customFormat="1" ht="22.9" customHeight="1" x14ac:dyDescent="0.35">
      <c r="A267" s="28" t="s">
        <v>116</v>
      </c>
      <c r="B267" s="42"/>
      <c r="E267" s="32" t="s">
        <v>89</v>
      </c>
      <c r="H267" s="28" t="s">
        <v>15</v>
      </c>
      <c r="I267" s="36">
        <f>SUM(I270:I279)</f>
        <v>0</v>
      </c>
      <c r="J267" s="125"/>
      <c r="K267" s="54"/>
    </row>
    <row r="268" spans="1:11" s="26" customFormat="1" ht="13.15" customHeight="1" x14ac:dyDescent="0.3">
      <c r="E268" s="32" t="s">
        <v>89</v>
      </c>
      <c r="J268" s="125"/>
      <c r="K268" s="54"/>
    </row>
    <row r="269" spans="1:11" s="26" customFormat="1" ht="43.15" customHeight="1" x14ac:dyDescent="0.25">
      <c r="A269" s="180" t="s">
        <v>87</v>
      </c>
      <c r="B269" s="193" t="s">
        <v>32</v>
      </c>
      <c r="C269" s="180" t="s">
        <v>69</v>
      </c>
      <c r="D269" s="204"/>
      <c r="E269" s="193"/>
      <c r="F269" s="49" t="s">
        <v>33</v>
      </c>
      <c r="G269" s="49" t="s">
        <v>55</v>
      </c>
      <c r="H269" s="96" t="s">
        <v>86</v>
      </c>
      <c r="I269" s="49" t="s">
        <v>14</v>
      </c>
      <c r="J269" s="125" t="s">
        <v>84</v>
      </c>
      <c r="K269" s="54"/>
    </row>
    <row r="270" spans="1:11" s="17" customFormat="1" ht="13.15" customHeight="1" x14ac:dyDescent="0.25">
      <c r="A270" s="187"/>
      <c r="B270" s="188"/>
      <c r="C270" s="194"/>
      <c r="D270" s="195"/>
      <c r="E270" s="196"/>
      <c r="F270" s="22"/>
      <c r="G270" s="23"/>
      <c r="H270" s="12"/>
      <c r="I270" s="34">
        <f t="shared" ref="I270:I279" si="14">IF(LEN(A270)&lt;5,0,IF(ISBLANK(C270),0,IF(ISBLANK(H270),0,ROUND(F270*G270,0))))</f>
        <v>0</v>
      </c>
      <c r="J270" s="125" t="s">
        <v>83</v>
      </c>
      <c r="K270" s="52"/>
    </row>
    <row r="271" spans="1:11" s="17" customFormat="1" x14ac:dyDescent="0.25">
      <c r="A271" s="187"/>
      <c r="B271" s="188"/>
      <c r="C271" s="194"/>
      <c r="D271" s="195"/>
      <c r="E271" s="196"/>
      <c r="F271" s="22"/>
      <c r="G271" s="23"/>
      <c r="H271" s="12"/>
      <c r="I271" s="34">
        <f t="shared" si="14"/>
        <v>0</v>
      </c>
      <c r="J271" s="125" t="s">
        <v>82</v>
      </c>
      <c r="K271" s="52"/>
    </row>
    <row r="272" spans="1:11" s="17" customFormat="1" x14ac:dyDescent="0.25">
      <c r="A272" s="187"/>
      <c r="B272" s="188"/>
      <c r="C272" s="194"/>
      <c r="D272" s="195"/>
      <c r="E272" s="196"/>
      <c r="F272" s="22"/>
      <c r="G272" s="23"/>
      <c r="H272" s="12"/>
      <c r="I272" s="34">
        <f t="shared" si="14"/>
        <v>0</v>
      </c>
      <c r="J272" s="125" t="s">
        <v>80</v>
      </c>
      <c r="K272" s="52"/>
    </row>
    <row r="273" spans="1:11" s="17" customFormat="1" x14ac:dyDescent="0.25">
      <c r="A273" s="187"/>
      <c r="B273" s="188"/>
      <c r="C273" s="194"/>
      <c r="D273" s="195"/>
      <c r="E273" s="196"/>
      <c r="F273" s="22"/>
      <c r="G273" s="23"/>
      <c r="H273" s="12"/>
      <c r="I273" s="34">
        <f t="shared" si="14"/>
        <v>0</v>
      </c>
      <c r="J273" s="125" t="s">
        <v>88</v>
      </c>
      <c r="K273" s="52"/>
    </row>
    <row r="274" spans="1:11" s="17" customFormat="1" x14ac:dyDescent="0.25">
      <c r="A274" s="187"/>
      <c r="B274" s="188"/>
      <c r="C274" s="194"/>
      <c r="D274" s="195"/>
      <c r="E274" s="196"/>
      <c r="F274" s="22"/>
      <c r="G274" s="23"/>
      <c r="H274" s="12"/>
      <c r="I274" s="34">
        <f t="shared" si="14"/>
        <v>0</v>
      </c>
      <c r="J274" s="125" t="s">
        <v>81</v>
      </c>
      <c r="K274" s="52"/>
    </row>
    <row r="275" spans="1:11" s="17" customFormat="1" ht="16.899999999999999" customHeight="1" x14ac:dyDescent="0.25">
      <c r="A275" s="187"/>
      <c r="B275" s="188"/>
      <c r="C275" s="194"/>
      <c r="D275" s="195"/>
      <c r="E275" s="196"/>
      <c r="F275" s="22"/>
      <c r="G275" s="23"/>
      <c r="H275" s="12"/>
      <c r="I275" s="34">
        <f t="shared" si="14"/>
        <v>0</v>
      </c>
      <c r="J275" s="125" t="s">
        <v>85</v>
      </c>
      <c r="K275" s="52"/>
    </row>
    <row r="276" spans="1:11" s="17" customFormat="1" x14ac:dyDescent="0.25">
      <c r="A276" s="187"/>
      <c r="B276" s="188"/>
      <c r="C276" s="194"/>
      <c r="D276" s="195"/>
      <c r="E276" s="196"/>
      <c r="F276" s="22"/>
      <c r="G276" s="23"/>
      <c r="H276" s="12"/>
      <c r="I276" s="34">
        <f t="shared" si="14"/>
        <v>0</v>
      </c>
      <c r="J276" s="125"/>
      <c r="K276" s="52"/>
    </row>
    <row r="277" spans="1:11" s="17" customFormat="1" x14ac:dyDescent="0.25">
      <c r="A277" s="187"/>
      <c r="B277" s="188"/>
      <c r="C277" s="194"/>
      <c r="D277" s="195"/>
      <c r="E277" s="196"/>
      <c r="F277" s="22"/>
      <c r="G277" s="23"/>
      <c r="H277" s="12"/>
      <c r="I277" s="34">
        <f t="shared" si="14"/>
        <v>0</v>
      </c>
      <c r="J277" s="125"/>
      <c r="K277" s="52"/>
    </row>
    <row r="278" spans="1:11" s="17" customFormat="1" x14ac:dyDescent="0.25">
      <c r="A278" s="187"/>
      <c r="B278" s="188"/>
      <c r="C278" s="194"/>
      <c r="D278" s="195"/>
      <c r="E278" s="196"/>
      <c r="F278" s="22"/>
      <c r="G278" s="23"/>
      <c r="H278" s="12"/>
      <c r="I278" s="34">
        <f t="shared" si="14"/>
        <v>0</v>
      </c>
      <c r="J278" s="125"/>
      <c r="K278" s="52"/>
    </row>
    <row r="279" spans="1:11" s="17" customFormat="1" x14ac:dyDescent="0.25">
      <c r="A279" s="187"/>
      <c r="B279" s="188"/>
      <c r="C279" s="194"/>
      <c r="D279" s="195"/>
      <c r="E279" s="196"/>
      <c r="F279" s="22"/>
      <c r="G279" s="23"/>
      <c r="H279" s="12"/>
      <c r="I279" s="34">
        <f t="shared" si="14"/>
        <v>0</v>
      </c>
      <c r="J279" s="125"/>
      <c r="K279" s="52"/>
    </row>
    <row r="280" spans="1:11" s="17" customFormat="1" x14ac:dyDescent="0.25">
      <c r="C280" s="92"/>
      <c r="J280" s="125"/>
      <c r="K280" s="52"/>
    </row>
    <row r="281" spans="1:11" s="17" customFormat="1" ht="15.5" x14ac:dyDescent="0.35">
      <c r="C281" s="91"/>
      <c r="D281" s="92"/>
      <c r="E281" s="92"/>
      <c r="F281" s="92"/>
      <c r="G281" s="92"/>
      <c r="H281" s="92"/>
      <c r="J281" s="125"/>
      <c r="K281" s="52"/>
    </row>
    <row r="282" spans="1:11" s="17" customFormat="1" x14ac:dyDescent="0.25">
      <c r="C282" s="92"/>
      <c r="J282" s="125"/>
      <c r="K282" s="52"/>
    </row>
    <row r="283" spans="1:11" s="26" customFormat="1" ht="17.5" x14ac:dyDescent="0.35">
      <c r="A283" s="28" t="s">
        <v>37</v>
      </c>
      <c r="B283" s="42"/>
      <c r="H283" s="28" t="s">
        <v>15</v>
      </c>
      <c r="I283" s="36">
        <f>SUM(I286:I300)</f>
        <v>0</v>
      </c>
      <c r="J283" s="125"/>
      <c r="K283" s="54"/>
    </row>
    <row r="284" spans="1:11" s="26" customFormat="1" x14ac:dyDescent="0.25">
      <c r="J284" s="125"/>
      <c r="K284" s="54"/>
    </row>
    <row r="285" spans="1:11" s="26" customFormat="1" ht="26.5" customHeight="1" x14ac:dyDescent="0.25">
      <c r="A285" s="49" t="s">
        <v>38</v>
      </c>
      <c r="B285" s="180" t="s">
        <v>69</v>
      </c>
      <c r="C285" s="204"/>
      <c r="D285" s="193"/>
      <c r="E285" s="207" t="s">
        <v>63</v>
      </c>
      <c r="F285" s="209"/>
      <c r="G285" s="49" t="s">
        <v>33</v>
      </c>
      <c r="H285" s="49" t="s">
        <v>55</v>
      </c>
      <c r="I285" s="49" t="s">
        <v>14</v>
      </c>
      <c r="J285" s="125" t="s">
        <v>64</v>
      </c>
      <c r="K285" s="54"/>
    </row>
    <row r="286" spans="1:11" s="17" customFormat="1" x14ac:dyDescent="0.25">
      <c r="A286" s="73"/>
      <c r="B286" s="189"/>
      <c r="C286" s="219"/>
      <c r="D286" s="190"/>
      <c r="E286" s="217"/>
      <c r="F286" s="218"/>
      <c r="G286" s="70"/>
      <c r="H286" s="106"/>
      <c r="I286" s="76">
        <f>IF(ISBLANK(A286),0,IF(LEN(B286)&lt;6,0,ROUND(IF(E286=E286,H286*G286,G286),0)))</f>
        <v>0</v>
      </c>
      <c r="J286" s="125" t="s">
        <v>66</v>
      </c>
      <c r="K286" s="52"/>
    </row>
    <row r="287" spans="1:11" s="17" customFormat="1" x14ac:dyDescent="0.25">
      <c r="A287" s="150"/>
      <c r="B287" s="189"/>
      <c r="C287" s="219"/>
      <c r="D287" s="190"/>
      <c r="E287" s="217"/>
      <c r="F287" s="218"/>
      <c r="G287" s="70"/>
      <c r="H287" s="106"/>
      <c r="I287" s="43">
        <f>IF(ISBLANK(A287),0,IF(LEN(B287)&lt;6,0,ROUND(IF(E287=E287,H287*G287,G287),0)))</f>
        <v>0</v>
      </c>
      <c r="J287" s="125" t="s">
        <v>65</v>
      </c>
      <c r="K287" s="52"/>
    </row>
    <row r="288" spans="1:11" s="17" customFormat="1" x14ac:dyDescent="0.25">
      <c r="A288" s="150"/>
      <c r="B288" s="189"/>
      <c r="C288" s="219"/>
      <c r="D288" s="190"/>
      <c r="E288" s="217"/>
      <c r="F288" s="218"/>
      <c r="G288" s="70"/>
      <c r="H288" s="106"/>
      <c r="I288" s="43">
        <f t="shared" ref="I288:I300" si="15">IF(ISBLANK(A288),0,IF(LEN(B288)&lt;6,0,ROUND(IF(E288=E288,H288*G288,G288),0)))</f>
        <v>0</v>
      </c>
      <c r="J288" s="125" t="s">
        <v>155</v>
      </c>
      <c r="K288" s="52"/>
    </row>
    <row r="289" spans="1:19" s="17" customFormat="1" x14ac:dyDescent="0.25">
      <c r="A289" s="150"/>
      <c r="B289" s="189"/>
      <c r="C289" s="219"/>
      <c r="D289" s="190"/>
      <c r="E289" s="217"/>
      <c r="F289" s="218"/>
      <c r="G289" s="70"/>
      <c r="H289" s="106"/>
      <c r="I289" s="43">
        <f t="shared" si="15"/>
        <v>0</v>
      </c>
      <c r="J289" s="125" t="s">
        <v>156</v>
      </c>
      <c r="K289" s="52"/>
    </row>
    <row r="290" spans="1:19" s="17" customFormat="1" x14ac:dyDescent="0.25">
      <c r="A290" s="150"/>
      <c r="B290" s="189"/>
      <c r="C290" s="219"/>
      <c r="D290" s="190"/>
      <c r="E290" s="217"/>
      <c r="F290" s="218"/>
      <c r="G290" s="70"/>
      <c r="H290" s="106"/>
      <c r="I290" s="43">
        <f t="shared" si="15"/>
        <v>0</v>
      </c>
      <c r="J290" s="125"/>
      <c r="K290" s="52"/>
    </row>
    <row r="291" spans="1:19" s="17" customFormat="1" x14ac:dyDescent="0.25">
      <c r="A291" s="150"/>
      <c r="B291" s="189"/>
      <c r="C291" s="219"/>
      <c r="D291" s="190"/>
      <c r="E291" s="217"/>
      <c r="F291" s="218"/>
      <c r="G291" s="70"/>
      <c r="H291" s="106"/>
      <c r="I291" s="43">
        <f t="shared" si="15"/>
        <v>0</v>
      </c>
      <c r="J291" s="125"/>
      <c r="K291" s="52"/>
    </row>
    <row r="292" spans="1:19" s="17" customFormat="1" x14ac:dyDescent="0.25">
      <c r="A292" s="150"/>
      <c r="B292" s="189"/>
      <c r="C292" s="219"/>
      <c r="D292" s="190"/>
      <c r="E292" s="217"/>
      <c r="F292" s="218"/>
      <c r="G292" s="70"/>
      <c r="H292" s="106"/>
      <c r="I292" s="43">
        <f t="shared" si="15"/>
        <v>0</v>
      </c>
      <c r="J292" s="125"/>
      <c r="K292" s="52"/>
    </row>
    <row r="293" spans="1:19" s="17" customFormat="1" x14ac:dyDescent="0.25">
      <c r="A293" s="150"/>
      <c r="B293" s="189"/>
      <c r="C293" s="219"/>
      <c r="D293" s="190"/>
      <c r="E293" s="217"/>
      <c r="F293" s="218"/>
      <c r="G293" s="70"/>
      <c r="H293" s="106"/>
      <c r="I293" s="43">
        <f t="shared" si="15"/>
        <v>0</v>
      </c>
      <c r="J293" s="125"/>
      <c r="K293" s="52"/>
    </row>
    <row r="294" spans="1:19" s="17" customFormat="1" x14ac:dyDescent="0.25">
      <c r="A294" s="150"/>
      <c r="B294" s="189"/>
      <c r="C294" s="219"/>
      <c r="D294" s="190"/>
      <c r="E294" s="217"/>
      <c r="F294" s="218"/>
      <c r="G294" s="70"/>
      <c r="H294" s="106"/>
      <c r="I294" s="43">
        <f t="shared" si="15"/>
        <v>0</v>
      </c>
      <c r="J294" s="125"/>
      <c r="K294" s="52"/>
    </row>
    <row r="295" spans="1:19" s="17" customFormat="1" x14ac:dyDescent="0.25">
      <c r="A295" s="150"/>
      <c r="B295" s="189"/>
      <c r="C295" s="219"/>
      <c r="D295" s="190"/>
      <c r="E295" s="217"/>
      <c r="F295" s="218"/>
      <c r="G295" s="70"/>
      <c r="H295" s="106"/>
      <c r="I295" s="43">
        <f t="shared" si="15"/>
        <v>0</v>
      </c>
      <c r="J295" s="125"/>
      <c r="K295" s="52"/>
    </row>
    <row r="296" spans="1:19" s="17" customFormat="1" x14ac:dyDescent="0.25">
      <c r="A296" s="150"/>
      <c r="B296" s="189"/>
      <c r="C296" s="219"/>
      <c r="D296" s="190"/>
      <c r="E296" s="217"/>
      <c r="F296" s="218"/>
      <c r="G296" s="70"/>
      <c r="H296" s="106"/>
      <c r="I296" s="43">
        <f t="shared" si="15"/>
        <v>0</v>
      </c>
      <c r="J296" s="125"/>
      <c r="K296" s="52"/>
    </row>
    <row r="297" spans="1:19" s="17" customFormat="1" x14ac:dyDescent="0.25">
      <c r="A297" s="150"/>
      <c r="B297" s="189"/>
      <c r="C297" s="219"/>
      <c r="D297" s="190"/>
      <c r="E297" s="217"/>
      <c r="F297" s="218"/>
      <c r="G297" s="70"/>
      <c r="H297" s="106"/>
      <c r="I297" s="43">
        <f t="shared" si="15"/>
        <v>0</v>
      </c>
      <c r="J297" s="125"/>
      <c r="K297" s="52"/>
    </row>
    <row r="298" spans="1:19" s="17" customFormat="1" ht="15" customHeight="1" x14ac:dyDescent="0.25">
      <c r="A298" s="150"/>
      <c r="B298" s="189"/>
      <c r="C298" s="219"/>
      <c r="D298" s="190"/>
      <c r="E298" s="217"/>
      <c r="F298" s="218"/>
      <c r="G298" s="70"/>
      <c r="H298" s="106"/>
      <c r="I298" s="43">
        <f t="shared" si="15"/>
        <v>0</v>
      </c>
      <c r="J298" s="125"/>
      <c r="K298" s="52"/>
    </row>
    <row r="299" spans="1:19" s="17" customFormat="1" x14ac:dyDescent="0.25">
      <c r="A299" s="150"/>
      <c r="B299" s="189"/>
      <c r="C299" s="219"/>
      <c r="D299" s="190"/>
      <c r="E299" s="217"/>
      <c r="F299" s="218"/>
      <c r="G299" s="70"/>
      <c r="H299" s="106"/>
      <c r="I299" s="43">
        <f t="shared" si="15"/>
        <v>0</v>
      </c>
      <c r="J299" s="125"/>
      <c r="K299" s="52"/>
    </row>
    <row r="300" spans="1:19" s="17" customFormat="1" x14ac:dyDescent="0.25">
      <c r="A300" s="150"/>
      <c r="B300" s="189"/>
      <c r="C300" s="219"/>
      <c r="D300" s="190"/>
      <c r="E300" s="217"/>
      <c r="F300" s="218"/>
      <c r="G300" s="70"/>
      <c r="H300" s="106"/>
      <c r="I300" s="43">
        <f t="shared" si="15"/>
        <v>0</v>
      </c>
      <c r="J300" s="125"/>
      <c r="K300" s="52"/>
    </row>
    <row r="301" spans="1:19" s="17" customFormat="1" x14ac:dyDescent="0.25">
      <c r="C301" s="92"/>
      <c r="J301" s="125"/>
      <c r="K301" s="52"/>
    </row>
    <row r="302" spans="1:19" s="17" customFormat="1" x14ac:dyDescent="0.25">
      <c r="C302" s="92"/>
      <c r="J302" s="124"/>
    </row>
    <row r="303" spans="1:19" s="17" customFormat="1" ht="13" x14ac:dyDescent="0.3">
      <c r="A303" s="107"/>
      <c r="B303" s="107"/>
      <c r="C303" s="108"/>
      <c r="D303" s="107"/>
      <c r="E303" s="32"/>
      <c r="F303" s="107"/>
      <c r="G303" s="107"/>
      <c r="H303" s="107"/>
      <c r="I303" s="107"/>
      <c r="J303" s="124"/>
      <c r="L303" s="92"/>
      <c r="S303" s="121"/>
    </row>
    <row r="304" spans="1:19" s="17" customFormat="1" ht="17.5" x14ac:dyDescent="0.35">
      <c r="A304" s="109" t="s">
        <v>39</v>
      </c>
      <c r="B304" s="110"/>
      <c r="C304" s="107"/>
      <c r="D304" s="107"/>
      <c r="E304" s="32"/>
      <c r="F304" s="107"/>
      <c r="G304" s="107"/>
      <c r="H304" s="109" t="s">
        <v>15</v>
      </c>
      <c r="I304" s="111">
        <f>SUM(I307:I326)</f>
        <v>0</v>
      </c>
      <c r="J304" s="124"/>
      <c r="S304" s="122"/>
    </row>
    <row r="305" spans="1:19" s="17" customFormat="1" ht="13" thickBot="1" x14ac:dyDescent="0.3">
      <c r="A305" s="107"/>
      <c r="B305" s="107"/>
      <c r="C305" s="107"/>
      <c r="D305" s="107"/>
      <c r="E305" s="107"/>
      <c r="F305" s="107"/>
      <c r="G305" s="107"/>
      <c r="H305" s="107"/>
      <c r="I305" s="107"/>
      <c r="J305" s="124"/>
      <c r="S305" s="122"/>
    </row>
    <row r="306" spans="1:19" s="17" customFormat="1" ht="52" x14ac:dyDescent="0.25">
      <c r="A306" s="112" t="s">
        <v>151</v>
      </c>
      <c r="B306" s="224" t="s">
        <v>69</v>
      </c>
      <c r="C306" s="225"/>
      <c r="D306" s="225"/>
      <c r="E306" s="113" t="s">
        <v>152</v>
      </c>
      <c r="F306" s="114" t="s">
        <v>55</v>
      </c>
      <c r="G306" s="115" t="s">
        <v>153</v>
      </c>
      <c r="H306" s="112"/>
      <c r="I306" s="112" t="s">
        <v>14</v>
      </c>
      <c r="J306" s="124"/>
      <c r="S306" s="122"/>
    </row>
    <row r="307" spans="1:19" s="17" customFormat="1" x14ac:dyDescent="0.25">
      <c r="A307" s="73"/>
      <c r="B307" s="215"/>
      <c r="C307" s="222"/>
      <c r="D307" s="223"/>
      <c r="E307" s="116"/>
      <c r="F307" s="117"/>
      <c r="G307" s="118"/>
      <c r="H307" s="43"/>
      <c r="I307" s="76">
        <f>IF(ISBLANK(A307),0,IF(LEN(B307)&lt;6,0,ROUND(IF(ISBLANK(E307),G307*1,E307*F307),0)))</f>
        <v>0</v>
      </c>
      <c r="J307" s="124"/>
      <c r="S307" s="122"/>
    </row>
    <row r="308" spans="1:19" s="17" customFormat="1" x14ac:dyDescent="0.25">
      <c r="A308" s="150"/>
      <c r="B308" s="215"/>
      <c r="C308" s="222"/>
      <c r="D308" s="223"/>
      <c r="E308" s="116"/>
      <c r="F308" s="117"/>
      <c r="G308" s="118"/>
      <c r="H308" s="43"/>
      <c r="I308" s="76">
        <f t="shared" ref="I308:I326" si="16">IF(ISBLANK(A308),0,IF(LEN(B308)&lt;6,0,ROUND(IF(ISBLANK(E308),G308*1,E308*F308),0)))</f>
        <v>0</v>
      </c>
      <c r="J308" s="124"/>
      <c r="S308" s="122"/>
    </row>
    <row r="309" spans="1:19" s="17" customFormat="1" x14ac:dyDescent="0.25">
      <c r="A309" s="150"/>
      <c r="B309" s="215"/>
      <c r="C309" s="222"/>
      <c r="D309" s="223"/>
      <c r="E309" s="116"/>
      <c r="F309" s="117"/>
      <c r="G309" s="118"/>
      <c r="H309" s="43"/>
      <c r="I309" s="76">
        <f t="shared" si="16"/>
        <v>0</v>
      </c>
      <c r="J309" s="124"/>
      <c r="S309" s="122"/>
    </row>
    <row r="310" spans="1:19" s="17" customFormat="1" x14ac:dyDescent="0.25">
      <c r="A310" s="150"/>
      <c r="B310" s="215"/>
      <c r="C310" s="222"/>
      <c r="D310" s="223"/>
      <c r="E310" s="116"/>
      <c r="F310" s="117"/>
      <c r="G310" s="118"/>
      <c r="H310" s="43"/>
      <c r="I310" s="76">
        <f t="shared" si="16"/>
        <v>0</v>
      </c>
      <c r="J310" s="124"/>
      <c r="S310" s="122"/>
    </row>
    <row r="311" spans="1:19" s="17" customFormat="1" x14ac:dyDescent="0.25">
      <c r="A311" s="150"/>
      <c r="B311" s="215"/>
      <c r="C311" s="222"/>
      <c r="D311" s="223"/>
      <c r="E311" s="116"/>
      <c r="F311" s="117"/>
      <c r="G311" s="118"/>
      <c r="H311" s="43"/>
      <c r="I311" s="76">
        <f t="shared" si="16"/>
        <v>0</v>
      </c>
      <c r="J311" s="124"/>
      <c r="S311" s="122"/>
    </row>
    <row r="312" spans="1:19" s="17" customFormat="1" x14ac:dyDescent="0.25">
      <c r="A312" s="150"/>
      <c r="B312" s="215"/>
      <c r="C312" s="222"/>
      <c r="D312" s="223"/>
      <c r="E312" s="116"/>
      <c r="F312" s="117"/>
      <c r="G312" s="118"/>
      <c r="H312" s="43"/>
      <c r="I312" s="76">
        <f t="shared" si="16"/>
        <v>0</v>
      </c>
      <c r="J312" s="124"/>
      <c r="L312" s="92"/>
      <c r="S312" s="121"/>
    </row>
    <row r="313" spans="1:19" s="17" customFormat="1" x14ac:dyDescent="0.25">
      <c r="A313" s="150"/>
      <c r="B313" s="215"/>
      <c r="C313" s="222"/>
      <c r="D313" s="223"/>
      <c r="E313" s="116"/>
      <c r="F313" s="117"/>
      <c r="G313" s="118"/>
      <c r="H313" s="43"/>
      <c r="I313" s="76">
        <f t="shared" si="16"/>
        <v>0</v>
      </c>
      <c r="J313" s="124"/>
      <c r="S313" s="122"/>
    </row>
    <row r="314" spans="1:19" s="17" customFormat="1" x14ac:dyDescent="0.25">
      <c r="A314" s="150"/>
      <c r="B314" s="215"/>
      <c r="C314" s="222"/>
      <c r="D314" s="223"/>
      <c r="E314" s="116"/>
      <c r="F314" s="117"/>
      <c r="G314" s="118"/>
      <c r="H314" s="43"/>
      <c r="I314" s="76">
        <f t="shared" si="16"/>
        <v>0</v>
      </c>
      <c r="J314" s="124"/>
      <c r="S314" s="122"/>
    </row>
    <row r="315" spans="1:19" s="17" customFormat="1" ht="13.9" customHeight="1" x14ac:dyDescent="0.25">
      <c r="A315" s="150"/>
      <c r="B315" s="215"/>
      <c r="C315" s="222"/>
      <c r="D315" s="223"/>
      <c r="E315" s="116"/>
      <c r="F315" s="117"/>
      <c r="G315" s="118"/>
      <c r="H315" s="43"/>
      <c r="I315" s="76">
        <f t="shared" si="16"/>
        <v>0</v>
      </c>
      <c r="J315" s="124"/>
      <c r="S315" s="122"/>
    </row>
    <row r="316" spans="1:19" s="17" customFormat="1" x14ac:dyDescent="0.25">
      <c r="A316" s="150"/>
      <c r="B316" s="215"/>
      <c r="C316" s="222"/>
      <c r="D316" s="223"/>
      <c r="E316" s="116"/>
      <c r="F316" s="117"/>
      <c r="G316" s="118"/>
      <c r="H316" s="43"/>
      <c r="I316" s="76">
        <f t="shared" si="16"/>
        <v>0</v>
      </c>
      <c r="J316" s="124"/>
      <c r="S316" s="122"/>
    </row>
    <row r="317" spans="1:19" s="17" customFormat="1" x14ac:dyDescent="0.25">
      <c r="A317" s="150"/>
      <c r="B317" s="215"/>
      <c r="C317" s="222"/>
      <c r="D317" s="223"/>
      <c r="E317" s="116"/>
      <c r="F317" s="117"/>
      <c r="G317" s="118"/>
      <c r="H317" s="43"/>
      <c r="I317" s="76">
        <f t="shared" si="16"/>
        <v>0</v>
      </c>
      <c r="J317" s="124"/>
      <c r="S317" s="122"/>
    </row>
    <row r="318" spans="1:19" s="17" customFormat="1" x14ac:dyDescent="0.25">
      <c r="A318" s="150"/>
      <c r="B318" s="215"/>
      <c r="C318" s="222"/>
      <c r="D318" s="223"/>
      <c r="E318" s="116"/>
      <c r="F318" s="117"/>
      <c r="G318" s="118"/>
      <c r="H318" s="43"/>
      <c r="I318" s="76">
        <f t="shared" si="16"/>
        <v>0</v>
      </c>
      <c r="J318" s="124"/>
      <c r="S318" s="122"/>
    </row>
    <row r="319" spans="1:19" s="17" customFormat="1" x14ac:dyDescent="0.25">
      <c r="A319" s="150"/>
      <c r="B319" s="215"/>
      <c r="C319" s="222"/>
      <c r="D319" s="223"/>
      <c r="E319" s="116"/>
      <c r="F319" s="117"/>
      <c r="G319" s="118"/>
      <c r="H319" s="43"/>
      <c r="I319" s="76">
        <f t="shared" si="16"/>
        <v>0</v>
      </c>
      <c r="J319" s="124"/>
      <c r="S319" s="122"/>
    </row>
    <row r="320" spans="1:19" s="17" customFormat="1" x14ac:dyDescent="0.25">
      <c r="A320" s="150"/>
      <c r="B320" s="215"/>
      <c r="C320" s="222"/>
      <c r="D320" s="223"/>
      <c r="E320" s="116"/>
      <c r="F320" s="117"/>
      <c r="G320" s="118"/>
      <c r="H320" s="43"/>
      <c r="I320" s="76">
        <f t="shared" si="16"/>
        <v>0</v>
      </c>
      <c r="J320" s="124"/>
      <c r="S320" s="122"/>
    </row>
    <row r="321" spans="1:19" s="17" customFormat="1" x14ac:dyDescent="0.25">
      <c r="A321" s="150"/>
      <c r="B321" s="215"/>
      <c r="C321" s="222"/>
      <c r="D321" s="223"/>
      <c r="E321" s="116"/>
      <c r="F321" s="117"/>
      <c r="G321" s="118"/>
      <c r="H321" s="43"/>
      <c r="I321" s="76">
        <f t="shared" si="16"/>
        <v>0</v>
      </c>
      <c r="J321" s="124"/>
      <c r="S321" s="122"/>
    </row>
    <row r="322" spans="1:19" s="17" customFormat="1" x14ac:dyDescent="0.25">
      <c r="A322" s="150"/>
      <c r="B322" s="215"/>
      <c r="C322" s="222"/>
      <c r="D322" s="223"/>
      <c r="E322" s="116"/>
      <c r="F322" s="117"/>
      <c r="G322" s="118"/>
      <c r="H322" s="43"/>
      <c r="I322" s="76">
        <f t="shared" si="16"/>
        <v>0</v>
      </c>
      <c r="J322" s="124"/>
      <c r="S322" s="122"/>
    </row>
    <row r="323" spans="1:19" s="17" customFormat="1" x14ac:dyDescent="0.25">
      <c r="A323" s="150"/>
      <c r="B323" s="215"/>
      <c r="C323" s="222"/>
      <c r="D323" s="223"/>
      <c r="E323" s="116"/>
      <c r="F323" s="117"/>
      <c r="G323" s="118"/>
      <c r="H323" s="43"/>
      <c r="I323" s="76">
        <f t="shared" si="16"/>
        <v>0</v>
      </c>
      <c r="J323" s="124"/>
      <c r="S323" s="122"/>
    </row>
    <row r="324" spans="1:19" s="17" customFormat="1" x14ac:dyDescent="0.25">
      <c r="A324" s="150"/>
      <c r="B324" s="215"/>
      <c r="C324" s="222"/>
      <c r="D324" s="223"/>
      <c r="E324" s="116"/>
      <c r="F324" s="117"/>
      <c r="G324" s="118"/>
      <c r="H324" s="43"/>
      <c r="I324" s="76">
        <f t="shared" si="16"/>
        <v>0</v>
      </c>
      <c r="J324" s="124"/>
      <c r="S324" s="122"/>
    </row>
    <row r="325" spans="1:19" s="17" customFormat="1" x14ac:dyDescent="0.25">
      <c r="A325" s="150"/>
      <c r="B325" s="215"/>
      <c r="C325" s="222"/>
      <c r="D325" s="223"/>
      <c r="E325" s="116"/>
      <c r="F325" s="117"/>
      <c r="G325" s="118"/>
      <c r="H325" s="43"/>
      <c r="I325" s="76">
        <f t="shared" si="16"/>
        <v>0</v>
      </c>
      <c r="J325" s="124"/>
      <c r="S325" s="122"/>
    </row>
    <row r="326" spans="1:19" s="17" customFormat="1" x14ac:dyDescent="0.25">
      <c r="A326" s="150"/>
      <c r="B326" s="215"/>
      <c r="C326" s="222"/>
      <c r="D326" s="223"/>
      <c r="E326" s="116"/>
      <c r="F326" s="117"/>
      <c r="G326" s="118"/>
      <c r="H326" s="43"/>
      <c r="I326" s="76">
        <f t="shared" si="16"/>
        <v>0</v>
      </c>
      <c r="J326" s="124"/>
      <c r="S326" s="122"/>
    </row>
    <row r="327" spans="1:19" s="17" customFormat="1" x14ac:dyDescent="0.25">
      <c r="J327" s="124"/>
    </row>
    <row r="328" spans="1:19" s="17" customFormat="1" x14ac:dyDescent="0.25">
      <c r="J328" s="124"/>
    </row>
    <row r="329" spans="1:19" s="17" customFormat="1" x14ac:dyDescent="0.25">
      <c r="J329" s="124"/>
    </row>
    <row r="330" spans="1:19" s="17" customFormat="1" x14ac:dyDescent="0.25">
      <c r="J330" s="124"/>
    </row>
    <row r="331" spans="1:19" s="17" customFormat="1" ht="15.5" x14ac:dyDescent="0.35">
      <c r="C331" s="203" t="s">
        <v>141</v>
      </c>
      <c r="D331" s="214"/>
      <c r="E331" s="214"/>
      <c r="F331" s="214"/>
      <c r="G331" s="214"/>
      <c r="H331" s="214"/>
      <c r="J331" s="125"/>
    </row>
    <row r="332" spans="1:19" s="17" customFormat="1" ht="12" customHeight="1" x14ac:dyDescent="0.25">
      <c r="C332" s="92"/>
      <c r="J332" s="125"/>
      <c r="K332" s="52"/>
    </row>
    <row r="333" spans="1:19" s="17" customFormat="1" ht="67.900000000000006" hidden="1" customHeight="1" x14ac:dyDescent="0.25">
      <c r="C333" s="92"/>
      <c r="J333" s="125"/>
      <c r="K333" s="52"/>
    </row>
    <row r="334" spans="1:19" s="26" customFormat="1" ht="17.5" x14ac:dyDescent="0.35">
      <c r="A334" s="28" t="s">
        <v>40</v>
      </c>
      <c r="B334" s="42"/>
      <c r="H334" s="28" t="s">
        <v>15</v>
      </c>
      <c r="I334" s="36">
        <f>SUM(I337:I362)</f>
        <v>0</v>
      </c>
      <c r="J334" s="125"/>
      <c r="K334" s="54"/>
    </row>
    <row r="335" spans="1:19" s="26" customFormat="1" x14ac:dyDescent="0.25">
      <c r="J335" s="125"/>
      <c r="K335" s="54"/>
    </row>
    <row r="336" spans="1:19" s="26" customFormat="1" ht="41.5" customHeight="1" x14ac:dyDescent="0.25">
      <c r="A336" s="220" t="s">
        <v>159</v>
      </c>
      <c r="B336" s="221"/>
      <c r="C336" s="180" t="s">
        <v>70</v>
      </c>
      <c r="D336" s="204"/>
      <c r="E336" s="204"/>
      <c r="F336" s="193"/>
      <c r="G336" s="49" t="s">
        <v>44</v>
      </c>
      <c r="H336" s="49" t="s">
        <v>94</v>
      </c>
      <c r="I336" s="49" t="s">
        <v>14</v>
      </c>
      <c r="J336" s="125" t="s">
        <v>41</v>
      </c>
      <c r="K336" s="54"/>
    </row>
    <row r="337" spans="1:11" s="17" customFormat="1" ht="13.15" customHeight="1" x14ac:dyDescent="0.25">
      <c r="A337" s="217"/>
      <c r="B337" s="218"/>
      <c r="C337" s="189"/>
      <c r="D337" s="219"/>
      <c r="E337" s="219"/>
      <c r="F337" s="190"/>
      <c r="G337" s="70"/>
      <c r="H337" s="69"/>
      <c r="I337" s="76">
        <f t="shared" ref="I337:I359" si="17">IF(ISBLANK(A337),0,IF(LEN(C337)&lt;6,0,ROUND(IF(A337=" ",G337,G337*H337),0)))</f>
        <v>0</v>
      </c>
      <c r="J337" s="125" t="s">
        <v>42</v>
      </c>
      <c r="K337" s="52"/>
    </row>
    <row r="338" spans="1:11" s="17" customFormat="1" ht="13.15" customHeight="1" x14ac:dyDescent="0.25">
      <c r="A338" s="217"/>
      <c r="B338" s="218"/>
      <c r="C338" s="189"/>
      <c r="D338" s="219"/>
      <c r="E338" s="219"/>
      <c r="F338" s="190"/>
      <c r="G338" s="70"/>
      <c r="H338" s="69"/>
      <c r="I338" s="43">
        <f t="shared" si="17"/>
        <v>0</v>
      </c>
      <c r="J338" s="125"/>
      <c r="K338" s="52"/>
    </row>
    <row r="339" spans="1:11" s="17" customFormat="1" ht="13.15" customHeight="1" x14ac:dyDescent="0.25">
      <c r="A339" s="217"/>
      <c r="B339" s="218"/>
      <c r="C339" s="189"/>
      <c r="D339" s="219"/>
      <c r="E339" s="219"/>
      <c r="F339" s="190"/>
      <c r="G339" s="70"/>
      <c r="H339" s="69"/>
      <c r="I339" s="76">
        <f t="shared" si="17"/>
        <v>0</v>
      </c>
      <c r="J339" s="125"/>
      <c r="K339" s="52"/>
    </row>
    <row r="340" spans="1:11" s="17" customFormat="1" x14ac:dyDescent="0.25">
      <c r="A340" s="217"/>
      <c r="B340" s="218"/>
      <c r="C340" s="189"/>
      <c r="D340" s="219"/>
      <c r="E340" s="219"/>
      <c r="F340" s="190"/>
      <c r="G340" s="70"/>
      <c r="H340" s="69"/>
      <c r="I340" s="43">
        <f t="shared" si="17"/>
        <v>0</v>
      </c>
      <c r="J340" s="125"/>
      <c r="K340" s="52"/>
    </row>
    <row r="341" spans="1:11" s="17" customFormat="1" x14ac:dyDescent="0.25">
      <c r="A341" s="217"/>
      <c r="B341" s="218"/>
      <c r="C341" s="189"/>
      <c r="D341" s="219"/>
      <c r="E341" s="219"/>
      <c r="F341" s="190"/>
      <c r="G341" s="70"/>
      <c r="H341" s="69"/>
      <c r="I341" s="43">
        <f t="shared" si="17"/>
        <v>0</v>
      </c>
      <c r="J341" s="125"/>
      <c r="K341" s="52"/>
    </row>
    <row r="342" spans="1:11" s="17" customFormat="1" x14ac:dyDescent="0.25">
      <c r="A342" s="217"/>
      <c r="B342" s="218"/>
      <c r="C342" s="189"/>
      <c r="D342" s="219"/>
      <c r="E342" s="219"/>
      <c r="F342" s="190"/>
      <c r="G342" s="70"/>
      <c r="H342" s="69"/>
      <c r="I342" s="43">
        <f t="shared" si="17"/>
        <v>0</v>
      </c>
      <c r="J342" s="125"/>
      <c r="K342" s="52"/>
    </row>
    <row r="343" spans="1:11" s="17" customFormat="1" x14ac:dyDescent="0.25">
      <c r="A343" s="217"/>
      <c r="B343" s="218"/>
      <c r="C343" s="189"/>
      <c r="D343" s="219"/>
      <c r="E343" s="219"/>
      <c r="F343" s="190"/>
      <c r="G343" s="70"/>
      <c r="H343" s="69"/>
      <c r="I343" s="43">
        <f t="shared" si="17"/>
        <v>0</v>
      </c>
      <c r="J343" s="125"/>
      <c r="K343" s="52"/>
    </row>
    <row r="344" spans="1:11" s="17" customFormat="1" x14ac:dyDescent="0.25">
      <c r="A344" s="217"/>
      <c r="B344" s="218"/>
      <c r="C344" s="189"/>
      <c r="D344" s="219"/>
      <c r="E344" s="219"/>
      <c r="F344" s="190"/>
      <c r="G344" s="70"/>
      <c r="H344" s="69"/>
      <c r="I344" s="43">
        <f t="shared" si="17"/>
        <v>0</v>
      </c>
      <c r="J344" s="125"/>
      <c r="K344" s="52"/>
    </row>
    <row r="345" spans="1:11" s="17" customFormat="1" x14ac:dyDescent="0.25">
      <c r="A345" s="217"/>
      <c r="B345" s="218"/>
      <c r="C345" s="189"/>
      <c r="D345" s="219"/>
      <c r="E345" s="219"/>
      <c r="F345" s="190"/>
      <c r="G345" s="70"/>
      <c r="H345" s="69"/>
      <c r="I345" s="43">
        <f t="shared" si="17"/>
        <v>0</v>
      </c>
      <c r="J345" s="125"/>
      <c r="K345" s="52"/>
    </row>
    <row r="346" spans="1:11" s="17" customFormat="1" x14ac:dyDescent="0.25">
      <c r="A346" s="217"/>
      <c r="B346" s="218"/>
      <c r="C346" s="189"/>
      <c r="D346" s="219"/>
      <c r="E346" s="219"/>
      <c r="F346" s="190"/>
      <c r="G346" s="70"/>
      <c r="H346" s="69"/>
      <c r="I346" s="43">
        <f t="shared" si="17"/>
        <v>0</v>
      </c>
      <c r="J346" s="125"/>
      <c r="K346" s="52"/>
    </row>
    <row r="347" spans="1:11" s="17" customFormat="1" x14ac:dyDescent="0.25">
      <c r="A347" s="217"/>
      <c r="B347" s="218"/>
      <c r="C347" s="189"/>
      <c r="D347" s="219"/>
      <c r="E347" s="219"/>
      <c r="F347" s="190"/>
      <c r="G347" s="70"/>
      <c r="H347" s="69"/>
      <c r="I347" s="43">
        <f t="shared" si="17"/>
        <v>0</v>
      </c>
      <c r="J347" s="125"/>
      <c r="K347" s="52"/>
    </row>
    <row r="348" spans="1:11" s="17" customFormat="1" x14ac:dyDescent="0.25">
      <c r="A348" s="217"/>
      <c r="B348" s="218"/>
      <c r="C348" s="189"/>
      <c r="D348" s="219"/>
      <c r="E348" s="219"/>
      <c r="F348" s="190"/>
      <c r="G348" s="70"/>
      <c r="H348" s="69"/>
      <c r="I348" s="43">
        <f t="shared" si="17"/>
        <v>0</v>
      </c>
      <c r="J348" s="125"/>
      <c r="K348" s="52"/>
    </row>
    <row r="349" spans="1:11" s="17" customFormat="1" x14ac:dyDescent="0.25">
      <c r="A349" s="217"/>
      <c r="B349" s="218"/>
      <c r="C349" s="189"/>
      <c r="D349" s="219"/>
      <c r="E349" s="219"/>
      <c r="F349" s="190"/>
      <c r="G349" s="70"/>
      <c r="H349" s="69"/>
      <c r="I349" s="43">
        <f t="shared" si="17"/>
        <v>0</v>
      </c>
      <c r="J349" s="125"/>
      <c r="K349" s="52"/>
    </row>
    <row r="350" spans="1:11" s="17" customFormat="1" x14ac:dyDescent="0.25">
      <c r="A350" s="217"/>
      <c r="B350" s="218"/>
      <c r="C350" s="189"/>
      <c r="D350" s="219"/>
      <c r="E350" s="219"/>
      <c r="F350" s="190"/>
      <c r="G350" s="70"/>
      <c r="H350" s="69"/>
      <c r="I350" s="43">
        <f t="shared" si="17"/>
        <v>0</v>
      </c>
      <c r="J350" s="125"/>
      <c r="K350" s="52"/>
    </row>
    <row r="351" spans="1:11" s="17" customFormat="1" x14ac:dyDescent="0.25">
      <c r="A351" s="217"/>
      <c r="B351" s="218"/>
      <c r="C351" s="189"/>
      <c r="D351" s="219"/>
      <c r="E351" s="219"/>
      <c r="F351" s="190"/>
      <c r="G351" s="70"/>
      <c r="H351" s="69"/>
      <c r="I351" s="43">
        <f t="shared" si="17"/>
        <v>0</v>
      </c>
      <c r="J351" s="125"/>
      <c r="K351" s="52"/>
    </row>
    <row r="352" spans="1:11" s="17" customFormat="1" x14ac:dyDescent="0.25">
      <c r="A352" s="217"/>
      <c r="B352" s="218"/>
      <c r="C352" s="189"/>
      <c r="D352" s="219"/>
      <c r="E352" s="219"/>
      <c r="F352" s="190"/>
      <c r="G352" s="70"/>
      <c r="H352" s="69"/>
      <c r="I352" s="43">
        <f t="shared" si="17"/>
        <v>0</v>
      </c>
      <c r="J352" s="125"/>
      <c r="K352" s="52"/>
    </row>
    <row r="353" spans="1:11" s="17" customFormat="1" x14ac:dyDescent="0.25">
      <c r="A353" s="217"/>
      <c r="B353" s="218"/>
      <c r="C353" s="189"/>
      <c r="D353" s="219"/>
      <c r="E353" s="219"/>
      <c r="F353" s="190"/>
      <c r="G353" s="70"/>
      <c r="H353" s="69"/>
      <c r="I353" s="43">
        <f t="shared" si="17"/>
        <v>0</v>
      </c>
      <c r="J353" s="125"/>
      <c r="K353" s="52"/>
    </row>
    <row r="354" spans="1:11" s="17" customFormat="1" x14ac:dyDescent="0.25">
      <c r="A354" s="217"/>
      <c r="B354" s="218"/>
      <c r="C354" s="189"/>
      <c r="D354" s="219"/>
      <c r="E354" s="219"/>
      <c r="F354" s="190"/>
      <c r="G354" s="70"/>
      <c r="H354" s="69"/>
      <c r="I354" s="43">
        <f t="shared" si="17"/>
        <v>0</v>
      </c>
      <c r="J354" s="125"/>
      <c r="K354" s="52"/>
    </row>
    <row r="355" spans="1:11" s="17" customFormat="1" x14ac:dyDescent="0.25">
      <c r="A355" s="217"/>
      <c r="B355" s="218"/>
      <c r="C355" s="189"/>
      <c r="D355" s="219"/>
      <c r="E355" s="219"/>
      <c r="F355" s="190"/>
      <c r="G355" s="70"/>
      <c r="H355" s="69"/>
      <c r="I355" s="43">
        <f t="shared" si="17"/>
        <v>0</v>
      </c>
      <c r="J355" s="125"/>
      <c r="K355" s="52"/>
    </row>
    <row r="356" spans="1:11" s="17" customFormat="1" x14ac:dyDescent="0.25">
      <c r="A356" s="217"/>
      <c r="B356" s="218"/>
      <c r="C356" s="189"/>
      <c r="D356" s="219"/>
      <c r="E356" s="219"/>
      <c r="F356" s="190"/>
      <c r="G356" s="70"/>
      <c r="H356" s="69"/>
      <c r="I356" s="43">
        <f t="shared" si="17"/>
        <v>0</v>
      </c>
      <c r="J356" s="125"/>
      <c r="K356" s="52"/>
    </row>
    <row r="357" spans="1:11" s="17" customFormat="1" x14ac:dyDescent="0.25">
      <c r="A357" s="217"/>
      <c r="B357" s="218"/>
      <c r="C357" s="189"/>
      <c r="D357" s="219"/>
      <c r="E357" s="219"/>
      <c r="F357" s="190"/>
      <c r="G357" s="70"/>
      <c r="H357" s="69"/>
      <c r="I357" s="43">
        <f t="shared" si="17"/>
        <v>0</v>
      </c>
      <c r="J357" s="125"/>
      <c r="K357" s="52"/>
    </row>
    <row r="358" spans="1:11" s="17" customFormat="1" x14ac:dyDescent="0.25">
      <c r="A358" s="217"/>
      <c r="B358" s="218"/>
      <c r="C358" s="189"/>
      <c r="D358" s="219"/>
      <c r="E358" s="219"/>
      <c r="F358" s="190"/>
      <c r="G358" s="70"/>
      <c r="H358" s="69"/>
      <c r="I358" s="43">
        <f t="shared" si="17"/>
        <v>0</v>
      </c>
      <c r="J358" s="125"/>
      <c r="K358" s="52"/>
    </row>
    <row r="359" spans="1:11" s="17" customFormat="1" x14ac:dyDescent="0.25">
      <c r="A359" s="217"/>
      <c r="B359" s="218"/>
      <c r="C359" s="189"/>
      <c r="D359" s="219"/>
      <c r="E359" s="219"/>
      <c r="F359" s="190"/>
      <c r="G359" s="70"/>
      <c r="H359" s="69"/>
      <c r="I359" s="43">
        <f t="shared" si="17"/>
        <v>0</v>
      </c>
      <c r="J359" s="125"/>
      <c r="K359" s="52"/>
    </row>
    <row r="360" spans="1:11" s="17" customFormat="1" x14ac:dyDescent="0.25">
      <c r="A360" s="217"/>
      <c r="B360" s="218"/>
      <c r="C360" s="189"/>
      <c r="D360" s="219"/>
      <c r="E360" s="219"/>
      <c r="F360" s="190"/>
      <c r="G360" s="70"/>
      <c r="H360" s="69"/>
      <c r="I360" s="43">
        <f>IF(ISBLANK(A360),0,IF(LEN(C360)&lt;6,0,ROUND(IF(A360=" ",G360,G360*H360),0)))</f>
        <v>0</v>
      </c>
      <c r="J360" s="125"/>
      <c r="K360" s="52"/>
    </row>
    <row r="361" spans="1:11" s="17" customFormat="1" x14ac:dyDescent="0.25">
      <c r="A361" s="217"/>
      <c r="B361" s="218"/>
      <c r="C361" s="189"/>
      <c r="D361" s="219"/>
      <c r="E361" s="219"/>
      <c r="F361" s="190"/>
      <c r="G361" s="70"/>
      <c r="H361" s="69"/>
      <c r="I361" s="43">
        <f>IF(ISBLANK(A361),0,IF(LEN(C361)&lt;6,0,ROUND(IF(A361=" ",G361,G361*H361),0)))</f>
        <v>0</v>
      </c>
      <c r="J361" s="125"/>
      <c r="K361" s="52"/>
    </row>
    <row r="362" spans="1:11" s="17" customFormat="1" x14ac:dyDescent="0.25">
      <c r="A362" s="217"/>
      <c r="B362" s="218"/>
      <c r="C362" s="189"/>
      <c r="D362" s="219"/>
      <c r="E362" s="219"/>
      <c r="F362" s="190"/>
      <c r="G362" s="70"/>
      <c r="H362" s="69"/>
      <c r="I362" s="43">
        <f>IF(ISBLANK(A362),0,IF(LEN(C362)&lt;6,0,ROUND(IF(A362=" ",G362,G362*H362),0)))</f>
        <v>0</v>
      </c>
      <c r="J362" s="125"/>
      <c r="K362" s="52"/>
    </row>
    <row r="363" spans="1:11" s="17" customFormat="1" x14ac:dyDescent="0.25">
      <c r="C363" s="92"/>
      <c r="J363" s="125"/>
      <c r="K363" s="52"/>
    </row>
    <row r="364" spans="1:11" s="17" customFormat="1" x14ac:dyDescent="0.25">
      <c r="C364" s="92"/>
      <c r="J364" s="125"/>
      <c r="K364" s="52"/>
    </row>
    <row r="365" spans="1:11" s="17" customFormat="1" x14ac:dyDescent="0.25">
      <c r="C365" s="92"/>
      <c r="J365" s="125"/>
      <c r="K365" s="52"/>
    </row>
    <row r="366" spans="1:11" s="26" customFormat="1" ht="17.5" x14ac:dyDescent="0.35">
      <c r="A366" s="28" t="s">
        <v>45</v>
      </c>
      <c r="B366" s="42"/>
      <c r="E366" s="32"/>
      <c r="H366" s="28" t="s">
        <v>15</v>
      </c>
      <c r="I366" s="36">
        <f>SUM(I369:I388)</f>
        <v>0</v>
      </c>
      <c r="J366" s="125"/>
      <c r="K366" s="54"/>
    </row>
    <row r="367" spans="1:11" s="26" customFormat="1" ht="13" x14ac:dyDescent="0.3">
      <c r="E367" s="32"/>
      <c r="J367" s="125"/>
      <c r="K367" s="54"/>
    </row>
    <row r="368" spans="1:11" s="26" customFormat="1" ht="42.75" customHeight="1" x14ac:dyDescent="0.25">
      <c r="A368" s="220" t="s">
        <v>159</v>
      </c>
      <c r="B368" s="221"/>
      <c r="C368" s="205" t="s">
        <v>70</v>
      </c>
      <c r="D368" s="206"/>
      <c r="E368" s="206"/>
      <c r="F368" s="206"/>
      <c r="G368" s="49" t="s">
        <v>44</v>
      </c>
      <c r="H368" s="49" t="s">
        <v>94</v>
      </c>
      <c r="I368" s="49" t="s">
        <v>14</v>
      </c>
      <c r="J368" s="125" t="s">
        <v>46</v>
      </c>
      <c r="K368" s="54"/>
    </row>
    <row r="369" spans="1:11" s="17" customFormat="1" x14ac:dyDescent="0.25">
      <c r="A369" s="216"/>
      <c r="B369" s="216"/>
      <c r="C369" s="215"/>
      <c r="D369" s="216"/>
      <c r="E369" s="216"/>
      <c r="F369" s="216"/>
      <c r="G369" s="70"/>
      <c r="H369" s="69"/>
      <c r="I369" s="76">
        <f>IF(ISBLANK(A369),0,IF(LEN(C369)&lt;6,0,ROUND(IF(A369=" ",G369,G369*H369),0)))</f>
        <v>0</v>
      </c>
      <c r="J369" s="125" t="s">
        <v>47</v>
      </c>
      <c r="K369" s="52"/>
    </row>
    <row r="370" spans="1:11" s="17" customFormat="1" x14ac:dyDescent="0.25">
      <c r="A370" s="216"/>
      <c r="B370" s="216"/>
      <c r="C370" s="215"/>
      <c r="D370" s="216"/>
      <c r="E370" s="216"/>
      <c r="F370" s="216"/>
      <c r="G370" s="70"/>
      <c r="H370" s="69"/>
      <c r="I370" s="43">
        <f>IF(ISBLANK(A370),0,IF(LEN(C370)&lt;6,0,ROUND(IF(A370=" ",G370,G370*H370),0)))</f>
        <v>0</v>
      </c>
      <c r="J370" s="125"/>
      <c r="K370" s="52"/>
    </row>
    <row r="371" spans="1:11" s="17" customFormat="1" x14ac:dyDescent="0.25">
      <c r="A371" s="216"/>
      <c r="B371" s="216"/>
      <c r="C371" s="215"/>
      <c r="D371" s="216"/>
      <c r="E371" s="216"/>
      <c r="F371" s="216"/>
      <c r="G371" s="70"/>
      <c r="H371" s="69"/>
      <c r="I371" s="43">
        <f t="shared" ref="I371:I388" si="18">IF(ISBLANK(A371),0,IF(LEN(C371)&lt;6,0,ROUND(IF(A371=" ",G371,G371*H371),0)))</f>
        <v>0</v>
      </c>
      <c r="J371" s="125"/>
      <c r="K371" s="52"/>
    </row>
    <row r="372" spans="1:11" s="17" customFormat="1" x14ac:dyDescent="0.25">
      <c r="A372" s="216"/>
      <c r="B372" s="216"/>
      <c r="C372" s="215"/>
      <c r="D372" s="216"/>
      <c r="E372" s="216"/>
      <c r="F372" s="216"/>
      <c r="G372" s="70"/>
      <c r="H372" s="69"/>
      <c r="I372" s="43">
        <f t="shared" si="18"/>
        <v>0</v>
      </c>
      <c r="J372" s="124"/>
      <c r="K372" s="52"/>
    </row>
    <row r="373" spans="1:11" s="17" customFormat="1" x14ac:dyDescent="0.25">
      <c r="A373" s="216"/>
      <c r="B373" s="216"/>
      <c r="C373" s="215"/>
      <c r="D373" s="216"/>
      <c r="E373" s="216"/>
      <c r="F373" s="216"/>
      <c r="G373" s="70"/>
      <c r="H373" s="69"/>
      <c r="I373" s="43">
        <f t="shared" si="18"/>
        <v>0</v>
      </c>
      <c r="J373" s="124"/>
      <c r="K373" s="52"/>
    </row>
    <row r="374" spans="1:11" s="17" customFormat="1" x14ac:dyDescent="0.25">
      <c r="A374" s="216"/>
      <c r="B374" s="216"/>
      <c r="C374" s="215"/>
      <c r="D374" s="216"/>
      <c r="E374" s="216"/>
      <c r="F374" s="216"/>
      <c r="G374" s="70"/>
      <c r="H374" s="69"/>
      <c r="I374" s="43">
        <f t="shared" si="18"/>
        <v>0</v>
      </c>
      <c r="J374" s="124"/>
      <c r="K374" s="52"/>
    </row>
    <row r="375" spans="1:11" s="17" customFormat="1" x14ac:dyDescent="0.25">
      <c r="A375" s="216"/>
      <c r="B375" s="216"/>
      <c r="C375" s="215"/>
      <c r="D375" s="216"/>
      <c r="E375" s="216"/>
      <c r="F375" s="216"/>
      <c r="G375" s="70"/>
      <c r="H375" s="69"/>
      <c r="I375" s="43">
        <f t="shared" si="18"/>
        <v>0</v>
      </c>
      <c r="J375" s="124"/>
      <c r="K375" s="52"/>
    </row>
    <row r="376" spans="1:11" s="17" customFormat="1" x14ac:dyDescent="0.25">
      <c r="A376" s="216"/>
      <c r="B376" s="216"/>
      <c r="C376" s="215"/>
      <c r="D376" s="216"/>
      <c r="E376" s="216"/>
      <c r="F376" s="216"/>
      <c r="G376" s="70"/>
      <c r="H376" s="69"/>
      <c r="I376" s="43">
        <f t="shared" si="18"/>
        <v>0</v>
      </c>
      <c r="J376" s="124"/>
      <c r="K376" s="52"/>
    </row>
    <row r="377" spans="1:11" s="17" customFormat="1" x14ac:dyDescent="0.25">
      <c r="A377" s="216"/>
      <c r="B377" s="216"/>
      <c r="C377" s="215"/>
      <c r="D377" s="216"/>
      <c r="E377" s="216"/>
      <c r="F377" s="216"/>
      <c r="G377" s="70"/>
      <c r="H377" s="69"/>
      <c r="I377" s="43">
        <f t="shared" si="18"/>
        <v>0</v>
      </c>
      <c r="J377" s="124"/>
      <c r="K377" s="52"/>
    </row>
    <row r="378" spans="1:11" s="17" customFormat="1" x14ac:dyDescent="0.25">
      <c r="A378" s="216"/>
      <c r="B378" s="216"/>
      <c r="C378" s="215"/>
      <c r="D378" s="216"/>
      <c r="E378" s="216"/>
      <c r="F378" s="216"/>
      <c r="G378" s="70"/>
      <c r="H378" s="69"/>
      <c r="I378" s="43">
        <f t="shared" si="18"/>
        <v>0</v>
      </c>
      <c r="J378" s="124"/>
      <c r="K378" s="52"/>
    </row>
    <row r="379" spans="1:11" s="17" customFormat="1" x14ac:dyDescent="0.25">
      <c r="A379" s="216"/>
      <c r="B379" s="216"/>
      <c r="C379" s="215"/>
      <c r="D379" s="216"/>
      <c r="E379" s="216"/>
      <c r="F379" s="216"/>
      <c r="G379" s="70"/>
      <c r="H379" s="69"/>
      <c r="I379" s="43">
        <f t="shared" si="18"/>
        <v>0</v>
      </c>
      <c r="J379" s="124"/>
      <c r="K379" s="52"/>
    </row>
    <row r="380" spans="1:11" s="17" customFormat="1" x14ac:dyDescent="0.25">
      <c r="A380" s="216"/>
      <c r="B380" s="216"/>
      <c r="C380" s="215"/>
      <c r="D380" s="216"/>
      <c r="E380" s="216"/>
      <c r="F380" s="216"/>
      <c r="G380" s="70"/>
      <c r="H380" s="69"/>
      <c r="I380" s="43">
        <f t="shared" si="18"/>
        <v>0</v>
      </c>
      <c r="J380" s="124"/>
      <c r="K380" s="52"/>
    </row>
    <row r="381" spans="1:11" s="17" customFormat="1" x14ac:dyDescent="0.25">
      <c r="A381" s="216"/>
      <c r="B381" s="216"/>
      <c r="C381" s="215"/>
      <c r="D381" s="216"/>
      <c r="E381" s="216"/>
      <c r="F381" s="216"/>
      <c r="G381" s="70"/>
      <c r="H381" s="69"/>
      <c r="I381" s="43">
        <f t="shared" si="18"/>
        <v>0</v>
      </c>
      <c r="J381" s="124"/>
      <c r="K381" s="52"/>
    </row>
    <row r="382" spans="1:11" s="17" customFormat="1" x14ac:dyDescent="0.25">
      <c r="A382" s="216"/>
      <c r="B382" s="216"/>
      <c r="C382" s="215"/>
      <c r="D382" s="216"/>
      <c r="E382" s="216"/>
      <c r="F382" s="216"/>
      <c r="G382" s="70"/>
      <c r="H382" s="69"/>
      <c r="I382" s="43">
        <f t="shared" si="18"/>
        <v>0</v>
      </c>
      <c r="J382" s="124"/>
      <c r="K382" s="52"/>
    </row>
    <row r="383" spans="1:11" s="17" customFormat="1" x14ac:dyDescent="0.25">
      <c r="A383" s="216"/>
      <c r="B383" s="216"/>
      <c r="C383" s="215"/>
      <c r="D383" s="216"/>
      <c r="E383" s="216"/>
      <c r="F383" s="216"/>
      <c r="G383" s="70"/>
      <c r="H383" s="69"/>
      <c r="I383" s="43">
        <f t="shared" si="18"/>
        <v>0</v>
      </c>
      <c r="J383" s="124"/>
      <c r="K383" s="52"/>
    </row>
    <row r="384" spans="1:11" s="17" customFormat="1" x14ac:dyDescent="0.25">
      <c r="A384" s="216"/>
      <c r="B384" s="216"/>
      <c r="C384" s="215"/>
      <c r="D384" s="216"/>
      <c r="E384" s="216"/>
      <c r="F384" s="216"/>
      <c r="G384" s="70"/>
      <c r="H384" s="69"/>
      <c r="I384" s="43">
        <f t="shared" si="18"/>
        <v>0</v>
      </c>
      <c r="J384" s="124"/>
      <c r="K384" s="52"/>
    </row>
    <row r="385" spans="1:11" s="17" customFormat="1" x14ac:dyDescent="0.25">
      <c r="A385" s="216"/>
      <c r="B385" s="216"/>
      <c r="C385" s="215"/>
      <c r="D385" s="216"/>
      <c r="E385" s="216"/>
      <c r="F385" s="216"/>
      <c r="G385" s="70"/>
      <c r="H385" s="69"/>
      <c r="I385" s="43">
        <f t="shared" si="18"/>
        <v>0</v>
      </c>
      <c r="J385" s="124"/>
      <c r="K385" s="52"/>
    </row>
    <row r="386" spans="1:11" s="17" customFormat="1" x14ac:dyDescent="0.25">
      <c r="A386" s="216"/>
      <c r="B386" s="216"/>
      <c r="C386" s="215"/>
      <c r="D386" s="216"/>
      <c r="E386" s="216"/>
      <c r="F386" s="216"/>
      <c r="G386" s="70"/>
      <c r="H386" s="69"/>
      <c r="I386" s="43">
        <f t="shared" si="18"/>
        <v>0</v>
      </c>
      <c r="J386" s="124"/>
      <c r="K386" s="52"/>
    </row>
    <row r="387" spans="1:11" s="17" customFormat="1" x14ac:dyDescent="0.25">
      <c r="A387" s="216"/>
      <c r="B387" s="216"/>
      <c r="C387" s="215"/>
      <c r="D387" s="216"/>
      <c r="E387" s="216"/>
      <c r="F387" s="216"/>
      <c r="G387" s="70"/>
      <c r="H387" s="69"/>
      <c r="I387" s="43">
        <f t="shared" si="18"/>
        <v>0</v>
      </c>
      <c r="J387" s="124"/>
      <c r="K387" s="52"/>
    </row>
    <row r="388" spans="1:11" s="17" customFormat="1" x14ac:dyDescent="0.25">
      <c r="A388" s="216"/>
      <c r="B388" s="216"/>
      <c r="C388" s="215"/>
      <c r="D388" s="216"/>
      <c r="E388" s="216"/>
      <c r="F388" s="216"/>
      <c r="G388" s="70"/>
      <c r="H388" s="69"/>
      <c r="I388" s="43">
        <f t="shared" si="18"/>
        <v>0</v>
      </c>
      <c r="J388" s="125"/>
      <c r="K388" s="52"/>
    </row>
    <row r="389" spans="1:11" s="17" customFormat="1" x14ac:dyDescent="0.25">
      <c r="C389" s="92"/>
      <c r="J389" s="125"/>
      <c r="K389" s="52"/>
    </row>
    <row r="390" spans="1:11" s="17" customFormat="1" x14ac:dyDescent="0.25">
      <c r="C390" s="92"/>
      <c r="J390" s="125"/>
      <c r="K390" s="52"/>
    </row>
    <row r="391" spans="1:11" s="17" customFormat="1" ht="15.5" x14ac:dyDescent="0.35">
      <c r="B391" s="203" t="s">
        <v>141</v>
      </c>
      <c r="C391" s="214"/>
      <c r="D391" s="214"/>
      <c r="E391" s="214"/>
      <c r="F391" s="214"/>
      <c r="G391" s="214"/>
      <c r="J391" s="125"/>
      <c r="K391" s="52"/>
    </row>
    <row r="392" spans="1:11" s="26" customFormat="1" ht="17.5" x14ac:dyDescent="0.35">
      <c r="A392" s="28" t="s">
        <v>48</v>
      </c>
      <c r="B392" s="42"/>
      <c r="H392" s="28" t="s">
        <v>15</v>
      </c>
      <c r="I392" s="36">
        <f>SUM(H395:H421)</f>
        <v>0</v>
      </c>
      <c r="J392" s="125"/>
      <c r="K392" s="54"/>
    </row>
    <row r="393" spans="1:11" s="26" customFormat="1" x14ac:dyDescent="0.25">
      <c r="J393" s="125"/>
      <c r="K393" s="54"/>
    </row>
    <row r="394" spans="1:11" s="26" customFormat="1" ht="26" x14ac:dyDescent="0.25">
      <c r="A394" s="96" t="s">
        <v>49</v>
      </c>
      <c r="B394" s="205" t="s">
        <v>71</v>
      </c>
      <c r="C394" s="206"/>
      <c r="D394" s="206"/>
      <c r="E394" s="206"/>
      <c r="F394" s="49" t="s">
        <v>72</v>
      </c>
      <c r="G394" s="49" t="s">
        <v>34</v>
      </c>
      <c r="H394" s="49" t="s">
        <v>14</v>
      </c>
      <c r="I394" s="119" t="s">
        <v>89</v>
      </c>
      <c r="J394" s="125" t="s">
        <v>21</v>
      </c>
      <c r="K394" s="54"/>
    </row>
    <row r="395" spans="1:11" s="17" customFormat="1" x14ac:dyDescent="0.25">
      <c r="A395" s="94"/>
      <c r="B395" s="210"/>
      <c r="C395" s="211"/>
      <c r="D395" s="211"/>
      <c r="E395" s="211"/>
      <c r="F395" s="15"/>
      <c r="G395" s="120"/>
      <c r="H395" s="76">
        <f t="shared" ref="H395:H400" si="19">IF(ISBLANK(A395),0,IF(LEN(B395)&lt;6,0,ROUND((F395*G395),0)))</f>
        <v>0</v>
      </c>
      <c r="I395" s="43"/>
      <c r="J395" s="125" t="s">
        <v>102</v>
      </c>
      <c r="K395" s="52"/>
    </row>
    <row r="396" spans="1:11" s="17" customFormat="1" x14ac:dyDescent="0.25">
      <c r="A396" s="94"/>
      <c r="B396" s="210"/>
      <c r="C396" s="211"/>
      <c r="D396" s="211"/>
      <c r="E396" s="211"/>
      <c r="F396" s="15"/>
      <c r="G396" s="120"/>
      <c r="H396" s="76">
        <f t="shared" si="19"/>
        <v>0</v>
      </c>
      <c r="I396" s="43"/>
      <c r="J396" s="125" t="s">
        <v>22</v>
      </c>
      <c r="K396" s="52"/>
    </row>
    <row r="397" spans="1:11" s="17" customFormat="1" x14ac:dyDescent="0.25">
      <c r="A397" s="94"/>
      <c r="B397" s="210"/>
      <c r="C397" s="211"/>
      <c r="D397" s="211"/>
      <c r="E397" s="211"/>
      <c r="F397" s="15"/>
      <c r="G397" s="120"/>
      <c r="H397" s="76">
        <f t="shared" si="19"/>
        <v>0</v>
      </c>
      <c r="I397" s="43"/>
      <c r="J397" s="125" t="s">
        <v>19</v>
      </c>
      <c r="K397" s="52"/>
    </row>
    <row r="398" spans="1:11" s="17" customFormat="1" x14ac:dyDescent="0.25">
      <c r="A398" s="94"/>
      <c r="B398" s="210"/>
      <c r="C398" s="211"/>
      <c r="D398" s="211"/>
      <c r="E398" s="211"/>
      <c r="F398" s="15"/>
      <c r="G398" s="120"/>
      <c r="H398" s="76">
        <f t="shared" si="19"/>
        <v>0</v>
      </c>
      <c r="I398" s="43"/>
      <c r="J398" s="125" t="s">
        <v>20</v>
      </c>
      <c r="K398" s="52"/>
    </row>
    <row r="399" spans="1:11" s="17" customFormat="1" x14ac:dyDescent="0.25">
      <c r="A399" s="94"/>
      <c r="B399" s="210"/>
      <c r="C399" s="211"/>
      <c r="D399" s="211"/>
      <c r="E399" s="211"/>
      <c r="F399" s="15"/>
      <c r="G399" s="120"/>
      <c r="H399" s="76">
        <f t="shared" si="19"/>
        <v>0</v>
      </c>
      <c r="I399" s="43"/>
      <c r="J399" s="125" t="s">
        <v>99</v>
      </c>
      <c r="K399" s="52"/>
    </row>
    <row r="400" spans="1:11" s="17" customFormat="1" x14ac:dyDescent="0.25">
      <c r="A400" s="94"/>
      <c r="B400" s="210"/>
      <c r="C400" s="211"/>
      <c r="D400" s="211"/>
      <c r="E400" s="211"/>
      <c r="F400" s="15"/>
      <c r="G400" s="120"/>
      <c r="H400" s="76">
        <f t="shared" si="19"/>
        <v>0</v>
      </c>
      <c r="I400" s="43"/>
      <c r="J400" s="125" t="s">
        <v>57</v>
      </c>
      <c r="K400" s="52"/>
    </row>
    <row r="401" spans="1:11" s="17" customFormat="1" x14ac:dyDescent="0.25">
      <c r="A401" s="94"/>
      <c r="B401" s="210"/>
      <c r="C401" s="211"/>
      <c r="D401" s="211"/>
      <c r="E401" s="211"/>
      <c r="F401" s="15"/>
      <c r="G401" s="120"/>
      <c r="H401" s="76">
        <f>IF(ISBLANK(A401),0,IF(LEN(B401)&lt;6,0,ROUND((F401*G401),0)))</f>
        <v>0</v>
      </c>
      <c r="I401" s="43"/>
      <c r="J401" s="125" t="s">
        <v>108</v>
      </c>
      <c r="K401" s="52"/>
    </row>
    <row r="402" spans="1:11" s="17" customFormat="1" x14ac:dyDescent="0.25">
      <c r="A402" s="94"/>
      <c r="B402" s="210"/>
      <c r="C402" s="211"/>
      <c r="D402" s="211"/>
      <c r="E402" s="211"/>
      <c r="F402" s="15"/>
      <c r="G402" s="120"/>
      <c r="H402" s="76">
        <f t="shared" ref="H402:H421" si="20">IF(ISBLANK(A402),0,IF(LEN(B402)&lt;6,0,ROUND((F402*G402),0)))</f>
        <v>0</v>
      </c>
      <c r="I402" s="43"/>
      <c r="J402" s="125"/>
      <c r="K402" s="52"/>
    </row>
    <row r="403" spans="1:11" s="17" customFormat="1" x14ac:dyDescent="0.25">
      <c r="A403" s="94"/>
      <c r="B403" s="210"/>
      <c r="C403" s="211"/>
      <c r="D403" s="211"/>
      <c r="E403" s="211"/>
      <c r="F403" s="15"/>
      <c r="G403" s="120"/>
      <c r="H403" s="76">
        <f t="shared" si="20"/>
        <v>0</v>
      </c>
      <c r="I403" s="43"/>
      <c r="J403" s="125"/>
      <c r="K403" s="52"/>
    </row>
    <row r="404" spans="1:11" s="17" customFormat="1" x14ac:dyDescent="0.25">
      <c r="A404" s="94"/>
      <c r="B404" s="210"/>
      <c r="C404" s="211"/>
      <c r="D404" s="211"/>
      <c r="E404" s="211"/>
      <c r="F404" s="15"/>
      <c r="G404" s="120"/>
      <c r="H404" s="76">
        <f t="shared" si="20"/>
        <v>0</v>
      </c>
      <c r="I404" s="43"/>
      <c r="J404" s="125"/>
      <c r="K404" s="52"/>
    </row>
    <row r="405" spans="1:11" s="17" customFormat="1" x14ac:dyDescent="0.25">
      <c r="A405" s="94"/>
      <c r="B405" s="210"/>
      <c r="C405" s="211"/>
      <c r="D405" s="211"/>
      <c r="E405" s="211"/>
      <c r="F405" s="15"/>
      <c r="G405" s="120"/>
      <c r="H405" s="76">
        <f t="shared" si="20"/>
        <v>0</v>
      </c>
      <c r="I405" s="43"/>
      <c r="J405" s="125"/>
      <c r="K405" s="52"/>
    </row>
    <row r="406" spans="1:11" s="17" customFormat="1" x14ac:dyDescent="0.25">
      <c r="A406" s="94"/>
      <c r="B406" s="210"/>
      <c r="C406" s="211"/>
      <c r="D406" s="211"/>
      <c r="E406" s="211"/>
      <c r="F406" s="15"/>
      <c r="G406" s="120"/>
      <c r="H406" s="76">
        <f t="shared" si="20"/>
        <v>0</v>
      </c>
      <c r="I406" s="43"/>
      <c r="J406" s="125"/>
      <c r="K406" s="52"/>
    </row>
    <row r="407" spans="1:11" s="17" customFormat="1" x14ac:dyDescent="0.25">
      <c r="A407" s="94"/>
      <c r="B407" s="210"/>
      <c r="C407" s="211"/>
      <c r="D407" s="211"/>
      <c r="E407" s="211"/>
      <c r="F407" s="15"/>
      <c r="G407" s="120"/>
      <c r="H407" s="76">
        <f t="shared" si="20"/>
        <v>0</v>
      </c>
      <c r="I407" s="43"/>
      <c r="J407" s="125"/>
      <c r="K407" s="52"/>
    </row>
    <row r="408" spans="1:11" s="17" customFormat="1" x14ac:dyDescent="0.25">
      <c r="A408" s="94"/>
      <c r="B408" s="210"/>
      <c r="C408" s="211"/>
      <c r="D408" s="211"/>
      <c r="E408" s="211"/>
      <c r="F408" s="15"/>
      <c r="G408" s="120"/>
      <c r="H408" s="76">
        <f t="shared" si="20"/>
        <v>0</v>
      </c>
      <c r="I408" s="43"/>
      <c r="J408" s="125"/>
      <c r="K408" s="52"/>
    </row>
    <row r="409" spans="1:11" s="17" customFormat="1" x14ac:dyDescent="0.25">
      <c r="A409" s="94"/>
      <c r="B409" s="210"/>
      <c r="C409" s="211"/>
      <c r="D409" s="211"/>
      <c r="E409" s="211"/>
      <c r="F409" s="15"/>
      <c r="G409" s="120"/>
      <c r="H409" s="76">
        <f t="shared" si="20"/>
        <v>0</v>
      </c>
      <c r="I409" s="43"/>
      <c r="J409" s="125"/>
      <c r="K409" s="52"/>
    </row>
    <row r="410" spans="1:11" s="17" customFormat="1" x14ac:dyDescent="0.25">
      <c r="A410" s="94"/>
      <c r="B410" s="210"/>
      <c r="C410" s="211"/>
      <c r="D410" s="211"/>
      <c r="E410" s="211"/>
      <c r="F410" s="15"/>
      <c r="G410" s="120"/>
      <c r="H410" s="76">
        <f t="shared" si="20"/>
        <v>0</v>
      </c>
      <c r="I410" s="43"/>
      <c r="J410" s="125"/>
      <c r="K410" s="52"/>
    </row>
    <row r="411" spans="1:11" s="17" customFormat="1" x14ac:dyDescent="0.25">
      <c r="A411" s="94"/>
      <c r="B411" s="210"/>
      <c r="C411" s="211"/>
      <c r="D411" s="211"/>
      <c r="E411" s="211"/>
      <c r="F411" s="15"/>
      <c r="G411" s="120"/>
      <c r="H411" s="76">
        <f t="shared" si="20"/>
        <v>0</v>
      </c>
      <c r="I411" s="43"/>
      <c r="J411" s="125"/>
      <c r="K411" s="52"/>
    </row>
    <row r="412" spans="1:11" s="17" customFormat="1" x14ac:dyDescent="0.25">
      <c r="A412" s="94"/>
      <c r="B412" s="210"/>
      <c r="C412" s="211"/>
      <c r="D412" s="211"/>
      <c r="E412" s="211"/>
      <c r="F412" s="15"/>
      <c r="G412" s="120"/>
      <c r="H412" s="76">
        <f t="shared" si="20"/>
        <v>0</v>
      </c>
      <c r="I412" s="43"/>
      <c r="J412" s="125"/>
      <c r="K412" s="52"/>
    </row>
    <row r="413" spans="1:11" s="17" customFormat="1" x14ac:dyDescent="0.25">
      <c r="A413" s="94"/>
      <c r="B413" s="210"/>
      <c r="C413" s="211"/>
      <c r="D413" s="211"/>
      <c r="E413" s="211"/>
      <c r="F413" s="15"/>
      <c r="G413" s="120"/>
      <c r="H413" s="76">
        <f>IF(ISBLANK(A413),0,IF(LEN(B413)&lt;6,0,ROUND((F413*G413),0)))</f>
        <v>0</v>
      </c>
      <c r="I413" s="43"/>
      <c r="J413" s="125"/>
      <c r="K413" s="52"/>
    </row>
    <row r="414" spans="1:11" s="17" customFormat="1" x14ac:dyDescent="0.25">
      <c r="A414" s="94"/>
      <c r="B414" s="210"/>
      <c r="C414" s="211"/>
      <c r="D414" s="211"/>
      <c r="E414" s="211"/>
      <c r="F414" s="15"/>
      <c r="G414" s="120"/>
      <c r="H414" s="76">
        <f>IF(ISBLANK(A414),0,IF(LEN(B414)&lt;6,0,ROUND((F414*G414),0)))</f>
        <v>0</v>
      </c>
      <c r="I414" s="43"/>
      <c r="J414" s="125"/>
      <c r="K414" s="52"/>
    </row>
    <row r="415" spans="1:11" s="17" customFormat="1" x14ac:dyDescent="0.25">
      <c r="A415" s="94"/>
      <c r="B415" s="210"/>
      <c r="C415" s="211"/>
      <c r="D415" s="211"/>
      <c r="E415" s="211"/>
      <c r="F415" s="15"/>
      <c r="G415" s="120"/>
      <c r="H415" s="76">
        <f>IF(ISBLANK(A415),0,IF(LEN(B415)&lt;6,0,ROUND((F415*G415),0)))</f>
        <v>0</v>
      </c>
      <c r="I415" s="43"/>
      <c r="J415" s="125"/>
      <c r="K415" s="52"/>
    </row>
    <row r="416" spans="1:11" s="17" customFormat="1" x14ac:dyDescent="0.25">
      <c r="A416" s="94"/>
      <c r="B416" s="210"/>
      <c r="C416" s="211"/>
      <c r="D416" s="211"/>
      <c r="E416" s="211"/>
      <c r="F416" s="15"/>
      <c r="G416" s="120"/>
      <c r="H416" s="76">
        <f>IF(ISBLANK(A416),0,IF(LEN(B416)&lt;6,0,ROUND((F416*G416),0)))</f>
        <v>0</v>
      </c>
      <c r="I416" s="43"/>
      <c r="J416" s="125"/>
      <c r="K416" s="52"/>
    </row>
    <row r="417" spans="1:11" s="17" customFormat="1" x14ac:dyDescent="0.25">
      <c r="A417" s="94"/>
      <c r="B417" s="210"/>
      <c r="C417" s="211"/>
      <c r="D417" s="211"/>
      <c r="E417" s="211"/>
      <c r="F417" s="15"/>
      <c r="G417" s="120"/>
      <c r="H417" s="76">
        <f>IF(ISBLANK(A417),0,IF(LEN(B417)&lt;6,0,ROUND((F417*G417),0)))</f>
        <v>0</v>
      </c>
      <c r="I417" s="43"/>
      <c r="J417" s="125"/>
      <c r="K417" s="52"/>
    </row>
    <row r="418" spans="1:11" s="17" customFormat="1" x14ac:dyDescent="0.25">
      <c r="A418" s="94"/>
      <c r="B418" s="210"/>
      <c r="C418" s="211"/>
      <c r="D418" s="211"/>
      <c r="E418" s="211"/>
      <c r="F418" s="15"/>
      <c r="G418" s="120"/>
      <c r="H418" s="76">
        <f t="shared" si="20"/>
        <v>0</v>
      </c>
      <c r="I418" s="43"/>
      <c r="J418" s="125"/>
      <c r="K418" s="52"/>
    </row>
    <row r="419" spans="1:11" s="17" customFormat="1" x14ac:dyDescent="0.25">
      <c r="A419" s="94"/>
      <c r="B419" s="210"/>
      <c r="C419" s="211"/>
      <c r="D419" s="211"/>
      <c r="E419" s="211"/>
      <c r="F419" s="15"/>
      <c r="G419" s="120"/>
      <c r="H419" s="76">
        <f t="shared" si="20"/>
        <v>0</v>
      </c>
      <c r="I419" s="43"/>
      <c r="J419" s="125"/>
      <c r="K419" s="52"/>
    </row>
    <row r="420" spans="1:11" s="17" customFormat="1" x14ac:dyDescent="0.25">
      <c r="A420" s="94"/>
      <c r="B420" s="210"/>
      <c r="C420" s="211"/>
      <c r="D420" s="211"/>
      <c r="E420" s="211"/>
      <c r="F420" s="15"/>
      <c r="G420" s="120"/>
      <c r="H420" s="76">
        <f t="shared" si="20"/>
        <v>0</v>
      </c>
      <c r="I420" s="43"/>
      <c r="J420" s="125"/>
      <c r="K420" s="52"/>
    </row>
    <row r="421" spans="1:11" s="17" customFormat="1" x14ac:dyDescent="0.25">
      <c r="A421" s="94"/>
      <c r="B421" s="210"/>
      <c r="C421" s="211"/>
      <c r="D421" s="211"/>
      <c r="E421" s="211"/>
      <c r="F421" s="15"/>
      <c r="G421" s="120"/>
      <c r="H421" s="76">
        <f t="shared" si="20"/>
        <v>0</v>
      </c>
      <c r="I421" s="43"/>
      <c r="J421" s="124"/>
      <c r="K421" s="52"/>
    </row>
    <row r="422" spans="1:11" s="17" customFormat="1" ht="16.149999999999999" customHeight="1" x14ac:dyDescent="0.25">
      <c r="J422" s="124"/>
    </row>
    <row r="423" spans="1:11" s="17" customFormat="1" x14ac:dyDescent="0.25">
      <c r="J423" s="125"/>
    </row>
    <row r="424" spans="1:11" s="17" customFormat="1" ht="16.149999999999999" customHeight="1" x14ac:dyDescent="0.35">
      <c r="C424" s="203" t="s">
        <v>141</v>
      </c>
      <c r="D424" s="203"/>
      <c r="E424" s="203"/>
      <c r="F424" s="203"/>
      <c r="G424" s="203"/>
      <c r="H424" s="203"/>
      <c r="J424" s="125"/>
      <c r="K424" s="52"/>
    </row>
    <row r="425" spans="1:11" s="17" customFormat="1" ht="17.5" x14ac:dyDescent="0.35">
      <c r="A425" s="28" t="s">
        <v>117</v>
      </c>
      <c r="B425" s="42"/>
      <c r="C425" s="26"/>
      <c r="D425" s="26"/>
      <c r="E425" s="32"/>
      <c r="F425" s="26"/>
      <c r="G425" s="26"/>
      <c r="H425" s="28" t="s">
        <v>15</v>
      </c>
      <c r="I425" s="36">
        <f>SUM(I428:I446)</f>
        <v>0</v>
      </c>
      <c r="J425" s="125"/>
      <c r="K425" s="52"/>
    </row>
    <row r="426" spans="1:11" s="26" customFormat="1" ht="13" x14ac:dyDescent="0.3">
      <c r="E426" s="32"/>
      <c r="J426" s="125"/>
      <c r="K426" s="54"/>
    </row>
    <row r="427" spans="1:11" s="26" customFormat="1" ht="26" x14ac:dyDescent="0.25">
      <c r="A427" s="212" t="s">
        <v>43</v>
      </c>
      <c r="B427" s="213"/>
      <c r="C427" s="205" t="s">
        <v>70</v>
      </c>
      <c r="D427" s="206"/>
      <c r="E427" s="206"/>
      <c r="F427" s="206"/>
      <c r="G427" s="49" t="s">
        <v>44</v>
      </c>
      <c r="H427" s="49" t="s">
        <v>94</v>
      </c>
      <c r="I427" s="49" t="s">
        <v>14</v>
      </c>
      <c r="J427" s="125" t="s">
        <v>46</v>
      </c>
      <c r="K427" s="54"/>
    </row>
    <row r="428" spans="1:11" s="17" customFormat="1" x14ac:dyDescent="0.25">
      <c r="A428" s="197"/>
      <c r="B428" s="197"/>
      <c r="C428" s="198"/>
      <c r="D428" s="197"/>
      <c r="E428" s="197"/>
      <c r="F428" s="197"/>
      <c r="G428" s="22"/>
      <c r="H428" s="23"/>
      <c r="I428" s="43">
        <f t="shared" ref="I428:I442" si="21">IF(ISBLANK(A428),0,IF(LEN(C428)&lt;6,0,ROUND(IF(A428="General Supplies",G428,G428*H428),0)))</f>
        <v>0</v>
      </c>
      <c r="J428" s="125" t="s">
        <v>47</v>
      </c>
      <c r="K428" s="52"/>
    </row>
    <row r="429" spans="1:11" s="17" customFormat="1" x14ac:dyDescent="0.25">
      <c r="A429" s="197"/>
      <c r="B429" s="197"/>
      <c r="C429" s="198"/>
      <c r="D429" s="197"/>
      <c r="E429" s="197"/>
      <c r="F429" s="197"/>
      <c r="G429" s="22"/>
      <c r="H429" s="23"/>
      <c r="I429" s="43">
        <f t="shared" si="21"/>
        <v>0</v>
      </c>
      <c r="J429" s="125"/>
      <c r="K429" s="52"/>
    </row>
    <row r="430" spans="1:11" s="17" customFormat="1" x14ac:dyDescent="0.25">
      <c r="A430" s="197"/>
      <c r="B430" s="197"/>
      <c r="C430" s="198"/>
      <c r="D430" s="197"/>
      <c r="E430" s="197"/>
      <c r="F430" s="197"/>
      <c r="G430" s="22"/>
      <c r="H430" s="23"/>
      <c r="I430" s="43">
        <f t="shared" si="21"/>
        <v>0</v>
      </c>
      <c r="J430" s="125"/>
      <c r="K430" s="52"/>
    </row>
    <row r="431" spans="1:11" s="17" customFormat="1" x14ac:dyDescent="0.25">
      <c r="A431" s="197"/>
      <c r="B431" s="197"/>
      <c r="C431" s="198"/>
      <c r="D431" s="197"/>
      <c r="E431" s="197"/>
      <c r="F431" s="197"/>
      <c r="G431" s="22"/>
      <c r="H431" s="23"/>
      <c r="I431" s="43">
        <f t="shared" si="21"/>
        <v>0</v>
      </c>
      <c r="J431" s="124"/>
      <c r="K431" s="52"/>
    </row>
    <row r="432" spans="1:11" s="17" customFormat="1" x14ac:dyDescent="0.25">
      <c r="A432" s="197"/>
      <c r="B432" s="197"/>
      <c r="C432" s="198"/>
      <c r="D432" s="197"/>
      <c r="E432" s="197"/>
      <c r="F432" s="197"/>
      <c r="G432" s="22"/>
      <c r="H432" s="23"/>
      <c r="I432" s="43">
        <f t="shared" si="21"/>
        <v>0</v>
      </c>
      <c r="J432" s="124"/>
      <c r="K432" s="52"/>
    </row>
    <row r="433" spans="1:11" s="17" customFormat="1" x14ac:dyDescent="0.25">
      <c r="A433" s="197"/>
      <c r="B433" s="197"/>
      <c r="C433" s="198"/>
      <c r="D433" s="197"/>
      <c r="E433" s="197"/>
      <c r="F433" s="197"/>
      <c r="G433" s="22"/>
      <c r="H433" s="23"/>
      <c r="I433" s="43">
        <f t="shared" si="21"/>
        <v>0</v>
      </c>
      <c r="J433" s="124"/>
      <c r="K433" s="52"/>
    </row>
    <row r="434" spans="1:11" s="17" customFormat="1" x14ac:dyDescent="0.25">
      <c r="A434" s="197"/>
      <c r="B434" s="197"/>
      <c r="C434" s="198"/>
      <c r="D434" s="197"/>
      <c r="E434" s="197"/>
      <c r="F434" s="197"/>
      <c r="G434" s="22"/>
      <c r="H434" s="23"/>
      <c r="I434" s="43">
        <f t="shared" si="21"/>
        <v>0</v>
      </c>
      <c r="J434" s="124"/>
      <c r="K434" s="52"/>
    </row>
    <row r="435" spans="1:11" s="17" customFormat="1" x14ac:dyDescent="0.25">
      <c r="A435" s="197"/>
      <c r="B435" s="197"/>
      <c r="C435" s="198"/>
      <c r="D435" s="197"/>
      <c r="E435" s="197"/>
      <c r="F435" s="197"/>
      <c r="G435" s="22"/>
      <c r="H435" s="23"/>
      <c r="I435" s="43">
        <f t="shared" si="21"/>
        <v>0</v>
      </c>
      <c r="J435" s="124"/>
      <c r="K435" s="52"/>
    </row>
    <row r="436" spans="1:11" s="17" customFormat="1" x14ac:dyDescent="0.25">
      <c r="A436" s="197"/>
      <c r="B436" s="197"/>
      <c r="C436" s="198"/>
      <c r="D436" s="197"/>
      <c r="E436" s="197"/>
      <c r="F436" s="197"/>
      <c r="G436" s="22"/>
      <c r="H436" s="23"/>
      <c r="I436" s="43">
        <f t="shared" si="21"/>
        <v>0</v>
      </c>
      <c r="J436" s="124"/>
      <c r="K436" s="52"/>
    </row>
    <row r="437" spans="1:11" s="17" customFormat="1" x14ac:dyDescent="0.25">
      <c r="A437" s="197"/>
      <c r="B437" s="197"/>
      <c r="C437" s="198"/>
      <c r="D437" s="197"/>
      <c r="E437" s="197"/>
      <c r="F437" s="197"/>
      <c r="G437" s="22"/>
      <c r="H437" s="23"/>
      <c r="I437" s="43">
        <f t="shared" si="21"/>
        <v>0</v>
      </c>
      <c r="J437" s="124"/>
      <c r="K437" s="52"/>
    </row>
    <row r="438" spans="1:11" s="17" customFormat="1" x14ac:dyDescent="0.25">
      <c r="A438" s="197"/>
      <c r="B438" s="197"/>
      <c r="C438" s="198"/>
      <c r="D438" s="197"/>
      <c r="E438" s="197"/>
      <c r="F438" s="197"/>
      <c r="G438" s="22"/>
      <c r="H438" s="23"/>
      <c r="I438" s="43">
        <f t="shared" si="21"/>
        <v>0</v>
      </c>
      <c r="J438" s="124"/>
      <c r="K438" s="52"/>
    </row>
    <row r="439" spans="1:11" s="17" customFormat="1" x14ac:dyDescent="0.25">
      <c r="A439" s="197"/>
      <c r="B439" s="197"/>
      <c r="C439" s="198"/>
      <c r="D439" s="197"/>
      <c r="E439" s="197"/>
      <c r="F439" s="197"/>
      <c r="G439" s="22"/>
      <c r="H439" s="23"/>
      <c r="I439" s="43">
        <f t="shared" si="21"/>
        <v>0</v>
      </c>
      <c r="J439" s="124"/>
      <c r="K439" s="52"/>
    </row>
    <row r="440" spans="1:11" s="17" customFormat="1" x14ac:dyDescent="0.25">
      <c r="A440" s="197"/>
      <c r="B440" s="197"/>
      <c r="C440" s="198"/>
      <c r="D440" s="197"/>
      <c r="E440" s="197"/>
      <c r="F440" s="197"/>
      <c r="G440" s="22"/>
      <c r="H440" s="23"/>
      <c r="I440" s="43">
        <f t="shared" si="21"/>
        <v>0</v>
      </c>
      <c r="J440" s="124"/>
      <c r="K440" s="52"/>
    </row>
    <row r="441" spans="1:11" s="17" customFormat="1" x14ac:dyDescent="0.25">
      <c r="A441" s="197"/>
      <c r="B441" s="197"/>
      <c r="C441" s="198"/>
      <c r="D441" s="197"/>
      <c r="E441" s="197"/>
      <c r="F441" s="197"/>
      <c r="G441" s="22"/>
      <c r="H441" s="23"/>
      <c r="I441" s="43">
        <f t="shared" si="21"/>
        <v>0</v>
      </c>
      <c r="J441" s="124"/>
      <c r="K441" s="52"/>
    </row>
    <row r="442" spans="1:11" s="17" customFormat="1" x14ac:dyDescent="0.25">
      <c r="A442" s="197"/>
      <c r="B442" s="197"/>
      <c r="C442" s="198"/>
      <c r="D442" s="197"/>
      <c r="E442" s="197"/>
      <c r="F442" s="197"/>
      <c r="G442" s="22"/>
      <c r="H442" s="23"/>
      <c r="I442" s="43">
        <f t="shared" si="21"/>
        <v>0</v>
      </c>
      <c r="J442" s="124"/>
      <c r="K442" s="52"/>
    </row>
    <row r="443" spans="1:11" s="17" customFormat="1" x14ac:dyDescent="0.25">
      <c r="A443" s="197"/>
      <c r="B443" s="197"/>
      <c r="C443" s="198"/>
      <c r="D443" s="197"/>
      <c r="E443" s="197"/>
      <c r="F443" s="197"/>
      <c r="G443" s="22"/>
      <c r="H443" s="23"/>
      <c r="I443" s="43">
        <f>IF(ISBLANK(A443),0,IF(LEN(C443)&lt;6,0,ROUND(IF(A443="General Supplies",G443,G443*H443),0)))</f>
        <v>0</v>
      </c>
      <c r="J443" s="124"/>
      <c r="K443" s="52"/>
    </row>
    <row r="444" spans="1:11" s="17" customFormat="1" x14ac:dyDescent="0.25">
      <c r="A444" s="197"/>
      <c r="B444" s="197"/>
      <c r="C444" s="198"/>
      <c r="D444" s="197"/>
      <c r="E444" s="197"/>
      <c r="F444" s="197"/>
      <c r="G444" s="22"/>
      <c r="H444" s="23"/>
      <c r="I444" s="43">
        <f>IF(ISBLANK(A444),0,IF(LEN(C444)&lt;6,0,ROUND(IF(A444="General Supplies",G444,G444*H444),0)))</f>
        <v>0</v>
      </c>
      <c r="J444" s="124"/>
      <c r="K444" s="52"/>
    </row>
    <row r="445" spans="1:11" s="17" customFormat="1" x14ac:dyDescent="0.25">
      <c r="A445" s="197"/>
      <c r="B445" s="197"/>
      <c r="C445" s="198"/>
      <c r="D445" s="197"/>
      <c r="E445" s="197"/>
      <c r="F445" s="197"/>
      <c r="G445" s="22"/>
      <c r="H445" s="23"/>
      <c r="I445" s="43">
        <f>IF(ISBLANK(A445),0,IF(LEN(C445)&lt;6,0,ROUND(IF(A445="General Supplies",G445,G445*H445),0)))</f>
        <v>0</v>
      </c>
      <c r="J445" s="124"/>
      <c r="K445" s="52"/>
    </row>
    <row r="446" spans="1:11" s="17" customFormat="1" x14ac:dyDescent="0.25">
      <c r="A446" s="197"/>
      <c r="B446" s="197"/>
      <c r="C446" s="198"/>
      <c r="D446" s="197"/>
      <c r="E446" s="197"/>
      <c r="F446" s="197"/>
      <c r="G446" s="22"/>
      <c r="H446" s="23"/>
      <c r="I446" s="43">
        <f>IF(ISBLANK(A446),0,IF(LEN(C446)&lt;6,0,ROUND(IF(A446="General Supplies",G446,G446*H446),0)))</f>
        <v>0</v>
      </c>
      <c r="J446" s="124"/>
      <c r="K446" s="52"/>
    </row>
    <row r="447" spans="1:11" s="17" customFormat="1" x14ac:dyDescent="0.25">
      <c r="C447" s="92"/>
      <c r="J447" s="125"/>
      <c r="K447" s="52"/>
    </row>
    <row r="448" spans="1:11" s="17" customFormat="1" x14ac:dyDescent="0.25">
      <c r="C448" s="92"/>
      <c r="J448" s="125"/>
      <c r="K448" s="52"/>
    </row>
    <row r="449" spans="1:11" s="17" customFormat="1" ht="17.5" x14ac:dyDescent="0.35">
      <c r="A449" s="28" t="s">
        <v>118</v>
      </c>
      <c r="B449" s="42"/>
      <c r="C449" s="26"/>
      <c r="D449" s="26"/>
      <c r="E449" s="26"/>
      <c r="F449" s="26"/>
      <c r="G449" s="26"/>
      <c r="H449" s="28" t="s">
        <v>15</v>
      </c>
      <c r="I449" s="36">
        <f>SUM(I452:I462)</f>
        <v>0</v>
      </c>
      <c r="J449" s="125"/>
      <c r="K449" s="52"/>
    </row>
    <row r="450" spans="1:11" s="26" customFormat="1" x14ac:dyDescent="0.25">
      <c r="J450" s="125"/>
      <c r="K450" s="54"/>
    </row>
    <row r="451" spans="1:11" s="26" customFormat="1" ht="26" x14ac:dyDescent="0.3">
      <c r="A451" s="205" t="s">
        <v>87</v>
      </c>
      <c r="B451" s="206" t="s">
        <v>32</v>
      </c>
      <c r="C451" s="207" t="s">
        <v>101</v>
      </c>
      <c r="D451" s="208"/>
      <c r="E451" s="209"/>
      <c r="F451" s="50" t="s">
        <v>100</v>
      </c>
      <c r="G451" s="49" t="s">
        <v>33</v>
      </c>
      <c r="H451" s="49" t="s">
        <v>34</v>
      </c>
      <c r="I451" s="49" t="s">
        <v>14</v>
      </c>
      <c r="J451" s="125" t="s">
        <v>201</v>
      </c>
      <c r="K451" s="54"/>
    </row>
    <row r="452" spans="1:11" s="17" customFormat="1" ht="14.5" customHeight="1" x14ac:dyDescent="0.25">
      <c r="A452" s="191"/>
      <c r="B452" s="192"/>
      <c r="C452" s="200"/>
      <c r="D452" s="201"/>
      <c r="E452" s="202"/>
      <c r="F452" s="20"/>
      <c r="G452" s="20"/>
      <c r="H452" s="21"/>
      <c r="I452" s="43">
        <f t="shared" ref="I452:I462" si="22">IF(ISBLANK(A452),0,IF(ISBLANK(C452),0,ROUND(G452*H452,0)))</f>
        <v>0</v>
      </c>
      <c r="J452" s="125" t="s">
        <v>202</v>
      </c>
      <c r="K452" s="52"/>
    </row>
    <row r="453" spans="1:11" s="17" customFormat="1" x14ac:dyDescent="0.25">
      <c r="A453" s="191"/>
      <c r="B453" s="192"/>
      <c r="C453" s="200"/>
      <c r="D453" s="201"/>
      <c r="E453" s="202"/>
      <c r="F453" s="20"/>
      <c r="G453" s="20"/>
      <c r="H453" s="21"/>
      <c r="I453" s="43">
        <f t="shared" si="22"/>
        <v>0</v>
      </c>
      <c r="J453" s="125" t="s">
        <v>199</v>
      </c>
      <c r="K453" s="52"/>
    </row>
    <row r="454" spans="1:11" s="17" customFormat="1" x14ac:dyDescent="0.25">
      <c r="A454" s="191"/>
      <c r="B454" s="192"/>
      <c r="C454" s="200"/>
      <c r="D454" s="201"/>
      <c r="E454" s="202"/>
      <c r="F454" s="20"/>
      <c r="G454" s="20"/>
      <c r="H454" s="21"/>
      <c r="I454" s="43">
        <f t="shared" si="22"/>
        <v>0</v>
      </c>
      <c r="J454" s="125"/>
      <c r="K454" s="52"/>
    </row>
    <row r="455" spans="1:11" s="17" customFormat="1" x14ac:dyDescent="0.25">
      <c r="A455" s="191"/>
      <c r="B455" s="192"/>
      <c r="C455" s="200"/>
      <c r="D455" s="201"/>
      <c r="E455" s="202"/>
      <c r="F455" s="20"/>
      <c r="G455" s="20"/>
      <c r="H455" s="21"/>
      <c r="I455" s="43">
        <f t="shared" si="22"/>
        <v>0</v>
      </c>
      <c r="J455" s="125"/>
      <c r="K455" s="52"/>
    </row>
    <row r="456" spans="1:11" s="17" customFormat="1" x14ac:dyDescent="0.25">
      <c r="A456" s="191"/>
      <c r="B456" s="192"/>
      <c r="C456" s="200"/>
      <c r="D456" s="201"/>
      <c r="E456" s="202"/>
      <c r="F456" s="20"/>
      <c r="G456" s="20"/>
      <c r="H456" s="21"/>
      <c r="I456" s="43">
        <f t="shared" si="22"/>
        <v>0</v>
      </c>
      <c r="J456" s="125"/>
      <c r="K456" s="52"/>
    </row>
    <row r="457" spans="1:11" s="17" customFormat="1" x14ac:dyDescent="0.25">
      <c r="A457" s="191"/>
      <c r="B457" s="192"/>
      <c r="C457" s="200"/>
      <c r="D457" s="201"/>
      <c r="E457" s="202"/>
      <c r="F457" s="20"/>
      <c r="G457" s="20"/>
      <c r="H457" s="21"/>
      <c r="I457" s="43">
        <f t="shared" si="22"/>
        <v>0</v>
      </c>
      <c r="J457" s="125"/>
      <c r="K457" s="52"/>
    </row>
    <row r="458" spans="1:11" s="17" customFormat="1" x14ac:dyDescent="0.25">
      <c r="A458" s="191"/>
      <c r="B458" s="192"/>
      <c r="C458" s="200"/>
      <c r="D458" s="201"/>
      <c r="E458" s="202"/>
      <c r="F458" s="20"/>
      <c r="G458" s="20"/>
      <c r="H458" s="21"/>
      <c r="I458" s="43">
        <f t="shared" si="22"/>
        <v>0</v>
      </c>
      <c r="J458" s="125"/>
      <c r="K458" s="52"/>
    </row>
    <row r="459" spans="1:11" s="17" customFormat="1" x14ac:dyDescent="0.25">
      <c r="A459" s="191"/>
      <c r="B459" s="192"/>
      <c r="C459" s="200"/>
      <c r="D459" s="201"/>
      <c r="E459" s="202"/>
      <c r="F459" s="20"/>
      <c r="G459" s="20"/>
      <c r="H459" s="21"/>
      <c r="I459" s="43">
        <f t="shared" si="22"/>
        <v>0</v>
      </c>
      <c r="J459" s="125"/>
      <c r="K459" s="52"/>
    </row>
    <row r="460" spans="1:11" s="17" customFormat="1" x14ac:dyDescent="0.25">
      <c r="A460" s="191"/>
      <c r="B460" s="192"/>
      <c r="C460" s="200"/>
      <c r="D460" s="201"/>
      <c r="E460" s="202"/>
      <c r="F460" s="20"/>
      <c r="G460" s="20"/>
      <c r="H460" s="21"/>
      <c r="I460" s="43">
        <f t="shared" si="22"/>
        <v>0</v>
      </c>
      <c r="J460" s="125"/>
      <c r="K460" s="52"/>
    </row>
    <row r="461" spans="1:11" s="17" customFormat="1" x14ac:dyDescent="0.25">
      <c r="A461" s="191"/>
      <c r="B461" s="192"/>
      <c r="C461" s="200"/>
      <c r="D461" s="201"/>
      <c r="E461" s="202"/>
      <c r="F461" s="20"/>
      <c r="G461" s="20"/>
      <c r="H461" s="21"/>
      <c r="I461" s="43">
        <f t="shared" si="22"/>
        <v>0</v>
      </c>
      <c r="J461" s="125"/>
      <c r="K461" s="52"/>
    </row>
    <row r="462" spans="1:11" s="17" customFormat="1" x14ac:dyDescent="0.25">
      <c r="A462" s="191"/>
      <c r="B462" s="192"/>
      <c r="C462" s="200"/>
      <c r="D462" s="201"/>
      <c r="E462" s="202"/>
      <c r="F462" s="20"/>
      <c r="G462" s="20"/>
      <c r="H462" s="21"/>
      <c r="I462" s="43">
        <f t="shared" si="22"/>
        <v>0</v>
      </c>
      <c r="J462" s="125"/>
      <c r="K462" s="52"/>
    </row>
    <row r="463" spans="1:11" s="17" customFormat="1" x14ac:dyDescent="0.25">
      <c r="C463" s="92"/>
      <c r="J463" s="125"/>
      <c r="K463" s="52"/>
    </row>
    <row r="464" spans="1:11" s="17" customFormat="1" ht="15.5" x14ac:dyDescent="0.35">
      <c r="C464" s="203" t="s">
        <v>141</v>
      </c>
      <c r="D464" s="203"/>
      <c r="E464" s="203"/>
      <c r="F464" s="203"/>
      <c r="G464" s="203"/>
      <c r="H464" s="203"/>
      <c r="J464" s="125"/>
      <c r="K464" s="52"/>
    </row>
    <row r="465" spans="1:11" s="17" customFormat="1" x14ac:dyDescent="0.25">
      <c r="C465" s="92"/>
      <c r="J465" s="125"/>
      <c r="K465" s="52"/>
    </row>
    <row r="466" spans="1:11" s="17" customFormat="1" ht="17.5" x14ac:dyDescent="0.35">
      <c r="A466" s="28" t="s">
        <v>191</v>
      </c>
      <c r="B466" s="42"/>
      <c r="C466" s="26"/>
      <c r="D466" s="26"/>
      <c r="E466" s="32"/>
      <c r="F466" s="26"/>
      <c r="G466" s="26"/>
      <c r="H466" s="28" t="s">
        <v>15</v>
      </c>
      <c r="I466" s="36">
        <f>SUM(I469:I481)</f>
        <v>0</v>
      </c>
      <c r="J466" s="125"/>
      <c r="K466" s="52"/>
    </row>
    <row r="467" spans="1:11" s="26" customFormat="1" ht="13" x14ac:dyDescent="0.3">
      <c r="E467" s="32"/>
      <c r="J467" s="125"/>
      <c r="K467" s="54"/>
    </row>
    <row r="468" spans="1:11" s="26" customFormat="1" ht="25.5" customHeight="1" x14ac:dyDescent="0.25">
      <c r="A468" s="180" t="s">
        <v>50</v>
      </c>
      <c r="B468" s="204"/>
      <c r="C468" s="204"/>
      <c r="D468" s="193"/>
      <c r="E468" s="180" t="s">
        <v>183</v>
      </c>
      <c r="F468" s="193"/>
      <c r="G468" s="49" t="s">
        <v>33</v>
      </c>
      <c r="H468" s="49" t="s">
        <v>34</v>
      </c>
      <c r="I468" s="49" t="s">
        <v>14</v>
      </c>
      <c r="J468" s="125"/>
      <c r="K468" s="54"/>
    </row>
    <row r="469" spans="1:11" s="17" customFormat="1" ht="13.15" customHeight="1" x14ac:dyDescent="0.25">
      <c r="A469" s="182"/>
      <c r="B469" s="183"/>
      <c r="C469" s="183"/>
      <c r="D469" s="184"/>
      <c r="E469" s="185"/>
      <c r="F469" s="186"/>
      <c r="G469" s="24"/>
      <c r="H469" s="23"/>
      <c r="I469" s="43">
        <f t="shared" ref="I469:I481" si="23">IF(ISBLANK(A469),0,IF(LEN(E469)&lt;6,0,ROUND(G469*H469,0)))</f>
        <v>0</v>
      </c>
      <c r="J469" s="125"/>
      <c r="K469" s="52"/>
    </row>
    <row r="470" spans="1:11" s="17" customFormat="1" x14ac:dyDescent="0.25">
      <c r="A470" s="182"/>
      <c r="B470" s="183"/>
      <c r="C470" s="183"/>
      <c r="D470" s="184"/>
      <c r="E470" s="185"/>
      <c r="F470" s="186"/>
      <c r="G470" s="24"/>
      <c r="H470" s="23"/>
      <c r="I470" s="43">
        <f t="shared" si="23"/>
        <v>0</v>
      </c>
      <c r="J470" s="125"/>
      <c r="K470" s="52"/>
    </row>
    <row r="471" spans="1:11" s="17" customFormat="1" x14ac:dyDescent="0.25">
      <c r="A471" s="182"/>
      <c r="B471" s="183"/>
      <c r="C471" s="183"/>
      <c r="D471" s="184"/>
      <c r="E471" s="185"/>
      <c r="F471" s="186"/>
      <c r="G471" s="24"/>
      <c r="H471" s="23"/>
      <c r="I471" s="43">
        <f t="shared" si="23"/>
        <v>0</v>
      </c>
      <c r="J471" s="125"/>
      <c r="K471" s="52"/>
    </row>
    <row r="472" spans="1:11" s="17" customFormat="1" x14ac:dyDescent="0.25">
      <c r="A472" s="182"/>
      <c r="B472" s="183"/>
      <c r="C472" s="183"/>
      <c r="D472" s="184"/>
      <c r="E472" s="185"/>
      <c r="F472" s="186"/>
      <c r="G472" s="24"/>
      <c r="H472" s="23"/>
      <c r="I472" s="43">
        <f t="shared" si="23"/>
        <v>0</v>
      </c>
      <c r="J472" s="125"/>
      <c r="K472" s="52"/>
    </row>
    <row r="473" spans="1:11" s="17" customFormat="1" x14ac:dyDescent="0.25">
      <c r="A473" s="182"/>
      <c r="B473" s="183"/>
      <c r="C473" s="183"/>
      <c r="D473" s="184"/>
      <c r="E473" s="185"/>
      <c r="F473" s="186"/>
      <c r="G473" s="24"/>
      <c r="H473" s="23"/>
      <c r="I473" s="43">
        <f t="shared" si="23"/>
        <v>0</v>
      </c>
      <c r="J473" s="125"/>
      <c r="K473" s="52"/>
    </row>
    <row r="474" spans="1:11" s="17" customFormat="1" x14ac:dyDescent="0.25">
      <c r="A474" s="182"/>
      <c r="B474" s="183"/>
      <c r="C474" s="183"/>
      <c r="D474" s="184"/>
      <c r="E474" s="185"/>
      <c r="F474" s="186"/>
      <c r="G474" s="24"/>
      <c r="H474" s="23"/>
      <c r="I474" s="43">
        <f t="shared" si="23"/>
        <v>0</v>
      </c>
      <c r="J474" s="125"/>
      <c r="K474" s="52"/>
    </row>
    <row r="475" spans="1:11" s="17" customFormat="1" x14ac:dyDescent="0.25">
      <c r="A475" s="182"/>
      <c r="B475" s="183"/>
      <c r="C475" s="183"/>
      <c r="D475" s="184"/>
      <c r="E475" s="185"/>
      <c r="F475" s="186"/>
      <c r="G475" s="24"/>
      <c r="H475" s="23"/>
      <c r="I475" s="43">
        <f t="shared" si="23"/>
        <v>0</v>
      </c>
      <c r="J475" s="125"/>
      <c r="K475" s="52"/>
    </row>
    <row r="476" spans="1:11" s="17" customFormat="1" x14ac:dyDescent="0.25">
      <c r="A476" s="182"/>
      <c r="B476" s="183"/>
      <c r="C476" s="183"/>
      <c r="D476" s="184"/>
      <c r="E476" s="185"/>
      <c r="F476" s="186"/>
      <c r="G476" s="24"/>
      <c r="H476" s="23"/>
      <c r="I476" s="43">
        <f t="shared" si="23"/>
        <v>0</v>
      </c>
      <c r="J476" s="125"/>
      <c r="K476" s="52"/>
    </row>
    <row r="477" spans="1:11" s="17" customFormat="1" x14ac:dyDescent="0.25">
      <c r="A477" s="182"/>
      <c r="B477" s="183"/>
      <c r="C477" s="183"/>
      <c r="D477" s="184"/>
      <c r="E477" s="185"/>
      <c r="F477" s="186"/>
      <c r="G477" s="24"/>
      <c r="H477" s="23"/>
      <c r="I477" s="43">
        <f t="shared" si="23"/>
        <v>0</v>
      </c>
      <c r="J477" s="125"/>
      <c r="K477" s="52"/>
    </row>
    <row r="478" spans="1:11" s="17" customFormat="1" x14ac:dyDescent="0.25">
      <c r="A478" s="182"/>
      <c r="B478" s="183"/>
      <c r="C478" s="183"/>
      <c r="D478" s="184"/>
      <c r="E478" s="185"/>
      <c r="F478" s="186"/>
      <c r="G478" s="24"/>
      <c r="H478" s="23"/>
      <c r="I478" s="43">
        <f t="shared" si="23"/>
        <v>0</v>
      </c>
      <c r="J478" s="125"/>
      <c r="K478" s="52"/>
    </row>
    <row r="479" spans="1:11" s="17" customFormat="1" x14ac:dyDescent="0.25">
      <c r="A479" s="182"/>
      <c r="B479" s="183"/>
      <c r="C479" s="183"/>
      <c r="D479" s="184"/>
      <c r="E479" s="185"/>
      <c r="F479" s="186"/>
      <c r="G479" s="24"/>
      <c r="H479" s="23"/>
      <c r="I479" s="43">
        <f t="shared" si="23"/>
        <v>0</v>
      </c>
      <c r="J479" s="125"/>
      <c r="K479" s="52"/>
    </row>
    <row r="480" spans="1:11" s="17" customFormat="1" x14ac:dyDescent="0.25">
      <c r="A480" s="182"/>
      <c r="B480" s="183"/>
      <c r="C480" s="183"/>
      <c r="D480" s="184"/>
      <c r="E480" s="185"/>
      <c r="F480" s="186"/>
      <c r="G480" s="24"/>
      <c r="H480" s="23"/>
      <c r="I480" s="43">
        <f t="shared" si="23"/>
        <v>0</v>
      </c>
      <c r="J480" s="125"/>
      <c r="K480" s="52"/>
    </row>
    <row r="481" spans="1:11" s="17" customFormat="1" x14ac:dyDescent="0.25">
      <c r="A481" s="182"/>
      <c r="B481" s="183"/>
      <c r="C481" s="183"/>
      <c r="D481" s="184"/>
      <c r="E481" s="185"/>
      <c r="F481" s="186"/>
      <c r="G481" s="24"/>
      <c r="H481" s="23"/>
      <c r="I481" s="43">
        <f t="shared" si="23"/>
        <v>0</v>
      </c>
      <c r="J481" s="125"/>
      <c r="K481" s="52"/>
    </row>
    <row r="482" spans="1:11" s="17" customFormat="1" x14ac:dyDescent="0.25">
      <c r="C482" s="92"/>
      <c r="J482" s="125"/>
      <c r="K482" s="52"/>
    </row>
    <row r="483" spans="1:11" s="17" customFormat="1" ht="18.75" customHeight="1" x14ac:dyDescent="0.35">
      <c r="C483" s="92"/>
      <c r="H483" s="88" t="s">
        <v>145</v>
      </c>
      <c r="I483" s="36">
        <f>SUM(I5,I23,I46,I67,I83,I100,I120,I141,I159,I176,I193,I211,I228,I250,I267,I283,I304,I334,I366,I392,I425,I449,I466)</f>
        <v>0</v>
      </c>
      <c r="J483" s="125"/>
    </row>
    <row r="484" spans="1:11" s="17" customFormat="1" x14ac:dyDescent="0.25">
      <c r="C484" s="92"/>
      <c r="J484" s="125"/>
      <c r="K484" s="52"/>
    </row>
    <row r="485" spans="1:11" s="17" customFormat="1" x14ac:dyDescent="0.25">
      <c r="C485" s="92"/>
      <c r="J485" s="125"/>
      <c r="K485" s="52"/>
    </row>
    <row r="486" spans="1:11" s="17" customFormat="1" x14ac:dyDescent="0.25">
      <c r="C486" s="92"/>
      <c r="J486" s="125"/>
      <c r="K486" s="52"/>
    </row>
    <row r="487" spans="1:11" s="17" customFormat="1" x14ac:dyDescent="0.25">
      <c r="C487" s="92"/>
      <c r="J487" s="125"/>
      <c r="K487" s="52"/>
    </row>
    <row r="488" spans="1:11" s="17" customFormat="1" x14ac:dyDescent="0.25">
      <c r="C488" s="92"/>
      <c r="J488" s="125"/>
      <c r="K488" s="52"/>
    </row>
    <row r="489" spans="1:11" s="17" customFormat="1" x14ac:dyDescent="0.25">
      <c r="C489" s="92"/>
      <c r="J489" s="125"/>
      <c r="K489" s="52"/>
    </row>
    <row r="490" spans="1:11" s="17" customFormat="1" x14ac:dyDescent="0.25">
      <c r="C490" s="92"/>
      <c r="J490" s="125"/>
      <c r="K490" s="52"/>
    </row>
    <row r="491" spans="1:11" s="17" customFormat="1" x14ac:dyDescent="0.25">
      <c r="C491" s="92"/>
      <c r="J491" s="125"/>
      <c r="K491" s="52"/>
    </row>
    <row r="492" spans="1:11" s="17" customFormat="1" x14ac:dyDescent="0.25">
      <c r="C492" s="92"/>
      <c r="J492" s="125"/>
      <c r="K492" s="52"/>
    </row>
    <row r="493" spans="1:11" s="17" customFormat="1" x14ac:dyDescent="0.25">
      <c r="C493" s="92"/>
      <c r="J493" s="125"/>
      <c r="K493" s="52"/>
    </row>
    <row r="494" spans="1:11" s="17" customFormat="1" x14ac:dyDescent="0.25">
      <c r="C494" s="92"/>
      <c r="J494" s="125"/>
      <c r="K494" s="52"/>
    </row>
    <row r="495" spans="1:11" s="17" customFormat="1" x14ac:dyDescent="0.25">
      <c r="C495" s="92"/>
      <c r="J495" s="125"/>
      <c r="K495" s="52"/>
    </row>
    <row r="496" spans="1:11" s="17" customFormat="1" x14ac:dyDescent="0.25">
      <c r="C496" s="92"/>
      <c r="J496" s="125"/>
      <c r="K496" s="52"/>
    </row>
    <row r="497" spans="3:11" s="17" customFormat="1" x14ac:dyDescent="0.25">
      <c r="C497" s="92"/>
      <c r="J497" s="125"/>
      <c r="K497" s="52"/>
    </row>
    <row r="498" spans="3:11" s="17" customFormat="1" x14ac:dyDescent="0.25">
      <c r="C498" s="92"/>
      <c r="J498" s="125"/>
      <c r="K498" s="52"/>
    </row>
    <row r="499" spans="3:11" s="17" customFormat="1" x14ac:dyDescent="0.25">
      <c r="C499" s="92"/>
      <c r="J499" s="125"/>
      <c r="K499" s="52"/>
    </row>
    <row r="500" spans="3:11" s="17" customFormat="1" x14ac:dyDescent="0.25">
      <c r="C500" s="92"/>
      <c r="J500" s="125"/>
      <c r="K500" s="52"/>
    </row>
    <row r="501" spans="3:11" s="17" customFormat="1" x14ac:dyDescent="0.25">
      <c r="C501" s="92"/>
      <c r="J501" s="125"/>
      <c r="K501" s="52"/>
    </row>
    <row r="502" spans="3:11" s="17" customFormat="1" x14ac:dyDescent="0.25">
      <c r="C502" s="92"/>
      <c r="J502" s="125"/>
      <c r="K502" s="52"/>
    </row>
    <row r="503" spans="3:11" s="17" customFormat="1" x14ac:dyDescent="0.25">
      <c r="C503" s="92"/>
      <c r="J503" s="125"/>
      <c r="K503" s="52"/>
    </row>
    <row r="504" spans="3:11" s="17" customFormat="1" x14ac:dyDescent="0.25">
      <c r="C504" s="92"/>
      <c r="J504" s="125"/>
      <c r="K504" s="52"/>
    </row>
    <row r="505" spans="3:11" s="17" customFormat="1" x14ac:dyDescent="0.25">
      <c r="C505" s="92"/>
      <c r="J505" s="125"/>
      <c r="K505" s="52"/>
    </row>
    <row r="506" spans="3:11" s="17" customFormat="1" x14ac:dyDescent="0.25">
      <c r="C506" s="92"/>
      <c r="J506" s="125"/>
      <c r="K506" s="52"/>
    </row>
    <row r="507" spans="3:11" s="17" customFormat="1" x14ac:dyDescent="0.25">
      <c r="C507" s="92"/>
      <c r="J507" s="125"/>
      <c r="K507" s="52"/>
    </row>
    <row r="508" spans="3:11" s="17" customFormat="1" x14ac:dyDescent="0.25">
      <c r="C508" s="92"/>
      <c r="J508" s="125"/>
      <c r="K508" s="52"/>
    </row>
    <row r="509" spans="3:11" s="17" customFormat="1" x14ac:dyDescent="0.25">
      <c r="C509" s="92"/>
      <c r="J509" s="125"/>
      <c r="K509" s="52"/>
    </row>
    <row r="510" spans="3:11" s="17" customFormat="1" x14ac:dyDescent="0.25">
      <c r="C510" s="92"/>
      <c r="J510" s="125"/>
      <c r="K510" s="52"/>
    </row>
    <row r="511" spans="3:11" s="17" customFormat="1" x14ac:dyDescent="0.25">
      <c r="C511" s="92"/>
      <c r="J511" s="125"/>
      <c r="K511" s="52"/>
    </row>
    <row r="512" spans="3:11" s="17" customFormat="1" x14ac:dyDescent="0.25">
      <c r="C512" s="92"/>
      <c r="J512" s="125"/>
      <c r="K512" s="52"/>
    </row>
    <row r="513" spans="3:11" s="17" customFormat="1" x14ac:dyDescent="0.25">
      <c r="C513" s="92"/>
      <c r="J513" s="128"/>
      <c r="K513" s="52"/>
    </row>
  </sheetData>
  <sheetProtection algorithmName="SHA-512" hashValue="yIZBZ30iBGZxza5legzyXZd5Ldoag/9FqHPQvyG/gUNx3DtKmhRspvduneK/ghDhr+tvihMu30Vo9C7CTc/luw==" saltValue="+H9JmUR4THHnGeHnApitrg==" spinCount="100000" sheet="1" objects="1" scenarios="1"/>
  <mergeCells count="461">
    <mergeCell ref="B2:C2"/>
    <mergeCell ref="B22:G22"/>
    <mergeCell ref="B45:G45"/>
    <mergeCell ref="B81:G81"/>
    <mergeCell ref="B139:G139"/>
    <mergeCell ref="A143:B143"/>
    <mergeCell ref="C143:E143"/>
    <mergeCell ref="B3:E3"/>
    <mergeCell ref="A144:B144"/>
    <mergeCell ref="C144:E144"/>
    <mergeCell ref="A145:B145"/>
    <mergeCell ref="C145:E145"/>
    <mergeCell ref="A146:B146"/>
    <mergeCell ref="C146:E146"/>
    <mergeCell ref="A147:B147"/>
    <mergeCell ref="C147:E147"/>
    <mergeCell ref="A150:B150"/>
    <mergeCell ref="C150:E150"/>
    <mergeCell ref="A151:B151"/>
    <mergeCell ref="C151:E151"/>
    <mergeCell ref="A148:B148"/>
    <mergeCell ref="C148:E148"/>
    <mergeCell ref="A149:B149"/>
    <mergeCell ref="C149:E149"/>
    <mergeCell ref="A152:B152"/>
    <mergeCell ref="C152:E152"/>
    <mergeCell ref="A155:B155"/>
    <mergeCell ref="C155:E155"/>
    <mergeCell ref="A179:B179"/>
    <mergeCell ref="C179:E179"/>
    <mergeCell ref="C175:H175"/>
    <mergeCell ref="C178:E178"/>
    <mergeCell ref="A153:B153"/>
    <mergeCell ref="C153:E153"/>
    <mergeCell ref="A154:B154"/>
    <mergeCell ref="A195:B195"/>
    <mergeCell ref="C195:E195"/>
    <mergeCell ref="A184:B184"/>
    <mergeCell ref="C184:E184"/>
    <mergeCell ref="A188:B188"/>
    <mergeCell ref="C188:E188"/>
    <mergeCell ref="A186:B186"/>
    <mergeCell ref="C186:E186"/>
    <mergeCell ref="A187:B187"/>
    <mergeCell ref="C187:E187"/>
    <mergeCell ref="A180:B180"/>
    <mergeCell ref="C180:E180"/>
    <mergeCell ref="A181:B181"/>
    <mergeCell ref="C181:E181"/>
    <mergeCell ref="A182:B182"/>
    <mergeCell ref="C182:E182"/>
    <mergeCell ref="A200:B200"/>
    <mergeCell ref="C200:E200"/>
    <mergeCell ref="A189:B189"/>
    <mergeCell ref="C189:E189"/>
    <mergeCell ref="A183:B183"/>
    <mergeCell ref="C183:E183"/>
    <mergeCell ref="A196:B196"/>
    <mergeCell ref="C196:E196"/>
    <mergeCell ref="A185:B185"/>
    <mergeCell ref="C185:E185"/>
    <mergeCell ref="A197:B197"/>
    <mergeCell ref="C197:E197"/>
    <mergeCell ref="A198:B198"/>
    <mergeCell ref="C198:E198"/>
    <mergeCell ref="A199:B199"/>
    <mergeCell ref="C199:E199"/>
    <mergeCell ref="A190:B190"/>
    <mergeCell ref="C190:E190"/>
    <mergeCell ref="A201:B201"/>
    <mergeCell ref="C201:E201"/>
    <mergeCell ref="A202:B202"/>
    <mergeCell ref="C202:E202"/>
    <mergeCell ref="A203:B203"/>
    <mergeCell ref="C203:E203"/>
    <mergeCell ref="A204:B204"/>
    <mergeCell ref="C204:E204"/>
    <mergeCell ref="A205:B205"/>
    <mergeCell ref="C205:E205"/>
    <mergeCell ref="A216:B216"/>
    <mergeCell ref="C216:E216"/>
    <mergeCell ref="A217:B217"/>
    <mergeCell ref="C217:E217"/>
    <mergeCell ref="A218:B218"/>
    <mergeCell ref="C218:E218"/>
    <mergeCell ref="A221:B221"/>
    <mergeCell ref="C221:E221"/>
    <mergeCell ref="A206:B206"/>
    <mergeCell ref="C206:E206"/>
    <mergeCell ref="D208:I208"/>
    <mergeCell ref="A213:B213"/>
    <mergeCell ref="C213:E213"/>
    <mergeCell ref="A214:B214"/>
    <mergeCell ref="C214:E214"/>
    <mergeCell ref="A215:B215"/>
    <mergeCell ref="C215:E215"/>
    <mergeCell ref="A223:B223"/>
    <mergeCell ref="C223:E223"/>
    <mergeCell ref="C230:E230"/>
    <mergeCell ref="A231:B231"/>
    <mergeCell ref="C231:E231"/>
    <mergeCell ref="A219:B219"/>
    <mergeCell ref="C219:E219"/>
    <mergeCell ref="A220:B220"/>
    <mergeCell ref="C220:E220"/>
    <mergeCell ref="A222:B222"/>
    <mergeCell ref="C222:E222"/>
    <mergeCell ref="A232:B232"/>
    <mergeCell ref="C232:E232"/>
    <mergeCell ref="A233:B233"/>
    <mergeCell ref="C233:E233"/>
    <mergeCell ref="A234:B234"/>
    <mergeCell ref="C234:E234"/>
    <mergeCell ref="A242:B242"/>
    <mergeCell ref="C242:E242"/>
    <mergeCell ref="A235:B235"/>
    <mergeCell ref="C235:E235"/>
    <mergeCell ref="A236:B236"/>
    <mergeCell ref="C236:E236"/>
    <mergeCell ref="A237:B237"/>
    <mergeCell ref="C237:E23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243:B243"/>
    <mergeCell ref="C243:E243"/>
    <mergeCell ref="A244:B244"/>
    <mergeCell ref="C244:E244"/>
    <mergeCell ref="A245:B245"/>
    <mergeCell ref="C245:E245"/>
    <mergeCell ref="A262:B262"/>
    <mergeCell ref="C262:F262"/>
    <mergeCell ref="A263:B263"/>
    <mergeCell ref="C263:F263"/>
    <mergeCell ref="A246:B246"/>
    <mergeCell ref="C246:E246"/>
    <mergeCell ref="C252:F252"/>
    <mergeCell ref="A253:B253"/>
    <mergeCell ref="C253:F253"/>
    <mergeCell ref="A254:B254"/>
    <mergeCell ref="C254:F254"/>
    <mergeCell ref="A255:B255"/>
    <mergeCell ref="C255:F255"/>
    <mergeCell ref="A256:B256"/>
    <mergeCell ref="C256:F256"/>
    <mergeCell ref="C257:F257"/>
    <mergeCell ref="A258:B258"/>
    <mergeCell ref="C258:F258"/>
    <mergeCell ref="A259:B259"/>
    <mergeCell ref="C259:F259"/>
    <mergeCell ref="A260:B260"/>
    <mergeCell ref="C260:F260"/>
    <mergeCell ref="A261:B261"/>
    <mergeCell ref="C261:F261"/>
    <mergeCell ref="A279:B279"/>
    <mergeCell ref="C279:E279"/>
    <mergeCell ref="A264:B264"/>
    <mergeCell ref="C264:F264"/>
    <mergeCell ref="C266:H266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73:B273"/>
    <mergeCell ref="C273:E273"/>
    <mergeCell ref="A274:B274"/>
    <mergeCell ref="C274:E274"/>
    <mergeCell ref="A275:B275"/>
    <mergeCell ref="C275:E275"/>
    <mergeCell ref="B288:D288"/>
    <mergeCell ref="E288:F288"/>
    <mergeCell ref="A276:B276"/>
    <mergeCell ref="C276:E276"/>
    <mergeCell ref="A277:B277"/>
    <mergeCell ref="C277:E277"/>
    <mergeCell ref="A278:B278"/>
    <mergeCell ref="C278:E278"/>
    <mergeCell ref="B285:D285"/>
    <mergeCell ref="E285:F285"/>
    <mergeCell ref="B286:D286"/>
    <mergeCell ref="E286:F286"/>
    <mergeCell ref="B287:D287"/>
    <mergeCell ref="E287:F287"/>
    <mergeCell ref="B289:D289"/>
    <mergeCell ref="E289:F289"/>
    <mergeCell ref="B290:D290"/>
    <mergeCell ref="E290:F290"/>
    <mergeCell ref="B291:D291"/>
    <mergeCell ref="E291:F291"/>
    <mergeCell ref="E299:F299"/>
    <mergeCell ref="B292:D292"/>
    <mergeCell ref="E292:F292"/>
    <mergeCell ref="B293:D293"/>
    <mergeCell ref="E293:F293"/>
    <mergeCell ref="B294:D294"/>
    <mergeCell ref="E294:F294"/>
    <mergeCell ref="B296:D296"/>
    <mergeCell ref="E296:F296"/>
    <mergeCell ref="E300:F300"/>
    <mergeCell ref="B295:D295"/>
    <mergeCell ref="E295:F295"/>
    <mergeCell ref="B306:D306"/>
    <mergeCell ref="B307:D307"/>
    <mergeCell ref="B297:D297"/>
    <mergeCell ref="E297:F297"/>
    <mergeCell ref="B298:D298"/>
    <mergeCell ref="E298:F298"/>
    <mergeCell ref="B316:D316"/>
    <mergeCell ref="B317:D317"/>
    <mergeCell ref="B318:D318"/>
    <mergeCell ref="B319:D319"/>
    <mergeCell ref="B320:D320"/>
    <mergeCell ref="B300:D300"/>
    <mergeCell ref="B310:D310"/>
    <mergeCell ref="B311:D311"/>
    <mergeCell ref="B312:D312"/>
    <mergeCell ref="A345:B345"/>
    <mergeCell ref="C345:F345"/>
    <mergeCell ref="B323:D323"/>
    <mergeCell ref="B324:D324"/>
    <mergeCell ref="B325:D325"/>
    <mergeCell ref="C331:H331"/>
    <mergeCell ref="A336:B336"/>
    <mergeCell ref="C336:F336"/>
    <mergeCell ref="A337:B337"/>
    <mergeCell ref="C337:F337"/>
    <mergeCell ref="A338:B338"/>
    <mergeCell ref="C338:F338"/>
    <mergeCell ref="A339:B339"/>
    <mergeCell ref="C339:F339"/>
    <mergeCell ref="A340:B340"/>
    <mergeCell ref="C340:F340"/>
    <mergeCell ref="A341:B341"/>
    <mergeCell ref="C341:F341"/>
    <mergeCell ref="A342:B342"/>
    <mergeCell ref="C342:F342"/>
    <mergeCell ref="A343:B343"/>
    <mergeCell ref="C343:F343"/>
    <mergeCell ref="A344:B344"/>
    <mergeCell ref="C344:F344"/>
    <mergeCell ref="A357:B357"/>
    <mergeCell ref="C357:F357"/>
    <mergeCell ref="A346:B346"/>
    <mergeCell ref="C346:F346"/>
    <mergeCell ref="A347:B347"/>
    <mergeCell ref="C347:F347"/>
    <mergeCell ref="A348:B348"/>
    <mergeCell ref="C348:F348"/>
    <mergeCell ref="A349:B349"/>
    <mergeCell ref="C349:F349"/>
    <mergeCell ref="A350:B350"/>
    <mergeCell ref="C350:F350"/>
    <mergeCell ref="A351:B351"/>
    <mergeCell ref="C351:F351"/>
    <mergeCell ref="A352:B352"/>
    <mergeCell ref="C352:F352"/>
    <mergeCell ref="A353:B353"/>
    <mergeCell ref="C353:F353"/>
    <mergeCell ref="A354:B354"/>
    <mergeCell ref="C354:F354"/>
    <mergeCell ref="A355:B355"/>
    <mergeCell ref="C355:F355"/>
    <mergeCell ref="A356:B356"/>
    <mergeCell ref="C356:F356"/>
    <mergeCell ref="A360:B360"/>
    <mergeCell ref="C360:F360"/>
    <mergeCell ref="A361:B361"/>
    <mergeCell ref="C361:F361"/>
    <mergeCell ref="A358:B358"/>
    <mergeCell ref="C358:F358"/>
    <mergeCell ref="A359:B359"/>
    <mergeCell ref="C359:F359"/>
    <mergeCell ref="A362:B362"/>
    <mergeCell ref="C362:F362"/>
    <mergeCell ref="A368:B368"/>
    <mergeCell ref="C368:F368"/>
    <mergeCell ref="A369:B369"/>
    <mergeCell ref="C369:F369"/>
    <mergeCell ref="A370:B370"/>
    <mergeCell ref="C370:F370"/>
    <mergeCell ref="A371:B371"/>
    <mergeCell ref="C371:F371"/>
    <mergeCell ref="A372:B372"/>
    <mergeCell ref="C372:F372"/>
    <mergeCell ref="A373:B373"/>
    <mergeCell ref="C373:F373"/>
    <mergeCell ref="A374:B374"/>
    <mergeCell ref="C374:F374"/>
    <mergeCell ref="A375:B375"/>
    <mergeCell ref="C375:F375"/>
    <mergeCell ref="A376:B376"/>
    <mergeCell ref="C376:F376"/>
    <mergeCell ref="A377:B377"/>
    <mergeCell ref="C377:F377"/>
    <mergeCell ref="A378:B378"/>
    <mergeCell ref="C378:F378"/>
    <mergeCell ref="B394:E394"/>
    <mergeCell ref="B395:E395"/>
    <mergeCell ref="B396:E396"/>
    <mergeCell ref="B397:E397"/>
    <mergeCell ref="A379:B379"/>
    <mergeCell ref="C379:F379"/>
    <mergeCell ref="A380:B380"/>
    <mergeCell ref="C380:F380"/>
    <mergeCell ref="A381:B381"/>
    <mergeCell ref="C381:F381"/>
    <mergeCell ref="A388:B388"/>
    <mergeCell ref="C388:F388"/>
    <mergeCell ref="B391:G391"/>
    <mergeCell ref="A382:B382"/>
    <mergeCell ref="C382:F382"/>
    <mergeCell ref="A383:B383"/>
    <mergeCell ref="C383:F383"/>
    <mergeCell ref="A384:B384"/>
    <mergeCell ref="C384:F384"/>
    <mergeCell ref="A385:B385"/>
    <mergeCell ref="C385:F385"/>
    <mergeCell ref="A386:B386"/>
    <mergeCell ref="C386:F386"/>
    <mergeCell ref="A387:B387"/>
    <mergeCell ref="C387:F387"/>
    <mergeCell ref="B413:E413"/>
    <mergeCell ref="B398:E398"/>
    <mergeCell ref="B399:E399"/>
    <mergeCell ref="B400:E400"/>
    <mergeCell ref="B401:E401"/>
    <mergeCell ref="B402:E402"/>
    <mergeCell ref="B403:E403"/>
    <mergeCell ref="B408:E408"/>
    <mergeCell ref="B406:E406"/>
    <mergeCell ref="B407:E407"/>
    <mergeCell ref="C435:F435"/>
    <mergeCell ref="B415:E415"/>
    <mergeCell ref="B414:E414"/>
    <mergeCell ref="B404:E404"/>
    <mergeCell ref="B405:E405"/>
    <mergeCell ref="B420:E420"/>
    <mergeCell ref="B421:E421"/>
    <mergeCell ref="B409:E409"/>
    <mergeCell ref="B410:E410"/>
    <mergeCell ref="B411:E411"/>
    <mergeCell ref="B412:E412"/>
    <mergeCell ref="B416:E416"/>
    <mergeCell ref="B417:E417"/>
    <mergeCell ref="B418:E418"/>
    <mergeCell ref="B419:E419"/>
    <mergeCell ref="A446:B446"/>
    <mergeCell ref="C446:F446"/>
    <mergeCell ref="A451:B451"/>
    <mergeCell ref="C451:E451"/>
    <mergeCell ref="A436:B436"/>
    <mergeCell ref="C436:F436"/>
    <mergeCell ref="C424:H424"/>
    <mergeCell ref="A427:B427"/>
    <mergeCell ref="C427:F427"/>
    <mergeCell ref="A428:B428"/>
    <mergeCell ref="C428:F428"/>
    <mergeCell ref="A429:B429"/>
    <mergeCell ref="C429:F429"/>
    <mergeCell ref="A430:B430"/>
    <mergeCell ref="C430:F430"/>
    <mergeCell ref="A431:B431"/>
    <mergeCell ref="C431:F431"/>
    <mergeCell ref="A432:B432"/>
    <mergeCell ref="C432:F432"/>
    <mergeCell ref="A433:B433"/>
    <mergeCell ref="C433:F433"/>
    <mergeCell ref="A434:B434"/>
    <mergeCell ref="C434:F434"/>
    <mergeCell ref="A435:B435"/>
    <mergeCell ref="A456:B456"/>
    <mergeCell ref="C456:E456"/>
    <mergeCell ref="A457:B457"/>
    <mergeCell ref="C457:E457"/>
    <mergeCell ref="A452:B452"/>
    <mergeCell ref="C452:E452"/>
    <mergeCell ref="A437:B437"/>
    <mergeCell ref="C437:F437"/>
    <mergeCell ref="A438:B438"/>
    <mergeCell ref="C438:F438"/>
    <mergeCell ref="A439:B439"/>
    <mergeCell ref="C439:F439"/>
    <mergeCell ref="A440:B440"/>
    <mergeCell ref="C440:F440"/>
    <mergeCell ref="A441:B441"/>
    <mergeCell ref="C441:F441"/>
    <mergeCell ref="A442:B442"/>
    <mergeCell ref="C442:F442"/>
    <mergeCell ref="A443:B443"/>
    <mergeCell ref="C443:F443"/>
    <mergeCell ref="A444:B444"/>
    <mergeCell ref="C444:F444"/>
    <mergeCell ref="A445:B445"/>
    <mergeCell ref="C445:F445"/>
    <mergeCell ref="A459:B459"/>
    <mergeCell ref="C459:E459"/>
    <mergeCell ref="A460:B460"/>
    <mergeCell ref="C460:E460"/>
    <mergeCell ref="A461:B461"/>
    <mergeCell ref="C461:E461"/>
    <mergeCell ref="E469:F469"/>
    <mergeCell ref="A473:D473"/>
    <mergeCell ref="A462:B462"/>
    <mergeCell ref="C462:E462"/>
    <mergeCell ref="C464:H464"/>
    <mergeCell ref="A481:D481"/>
    <mergeCell ref="E481:F481"/>
    <mergeCell ref="A470:D470"/>
    <mergeCell ref="E470:F470"/>
    <mergeCell ref="A471:D471"/>
    <mergeCell ref="E476:F476"/>
    <mergeCell ref="A477:D477"/>
    <mergeCell ref="E473:F473"/>
    <mergeCell ref="A474:D474"/>
    <mergeCell ref="A479:D479"/>
    <mergeCell ref="E479:F479"/>
    <mergeCell ref="A480:D480"/>
    <mergeCell ref="E480:F480"/>
    <mergeCell ref="A475:D475"/>
    <mergeCell ref="E475:F475"/>
    <mergeCell ref="A476:D476"/>
    <mergeCell ref="E477:F477"/>
    <mergeCell ref="A478:D478"/>
    <mergeCell ref="E478:F478"/>
    <mergeCell ref="E471:F471"/>
    <mergeCell ref="A472:D472"/>
    <mergeCell ref="E472:F472"/>
    <mergeCell ref="E474:F474"/>
    <mergeCell ref="A468:D468"/>
    <mergeCell ref="E468:F468"/>
    <mergeCell ref="A469:D469"/>
    <mergeCell ref="B326:D326"/>
    <mergeCell ref="A230:B230"/>
    <mergeCell ref="A252:B252"/>
    <mergeCell ref="A257:B257"/>
    <mergeCell ref="A178:B178"/>
    <mergeCell ref="B313:D313"/>
    <mergeCell ref="B314:D314"/>
    <mergeCell ref="B315:D315"/>
    <mergeCell ref="B299:D299"/>
    <mergeCell ref="B321:D321"/>
    <mergeCell ref="B322:D322"/>
    <mergeCell ref="B308:D308"/>
    <mergeCell ref="B309:D309"/>
    <mergeCell ref="A458:B458"/>
    <mergeCell ref="C458:E458"/>
    <mergeCell ref="A453:B453"/>
    <mergeCell ref="C453:E453"/>
    <mergeCell ref="A454:B454"/>
    <mergeCell ref="C454:E454"/>
    <mergeCell ref="A455:B455"/>
    <mergeCell ref="C455:E455"/>
  </mergeCells>
  <conditionalFormatting sqref="I469:I481 I452:I462 H49:H63 H26:H42 I27:I42 I214:I223 I179:I190 H307:H326 I308:I326 I360:I362 H415:I417 I369:I388 I144:I155 I428:I446">
    <cfRule type="cellIs" dxfId="25" priority="15" stopIfTrue="1" operator="equal">
      <formula>0</formula>
    </cfRule>
  </conditionalFormatting>
  <conditionalFormatting sqref="H395:H400 I86 I286:I300 I307 I49:I63">
    <cfRule type="cellIs" dxfId="24" priority="42" stopIfTrue="1" operator="equal">
      <formula>0</formula>
    </cfRule>
  </conditionalFormatting>
  <conditionalFormatting sqref="G231:G246">
    <cfRule type="expression" dxfId="23" priority="46" stopIfTrue="1">
      <formula>IF(ISBLANK(C231),0)</formula>
    </cfRule>
  </conditionalFormatting>
  <conditionalFormatting sqref="I337:I351 I253:I260 I262:I264 I231:I246">
    <cfRule type="cellIs" dxfId="22" priority="47" stopIfTrue="1" operator="equal">
      <formula>0</formula>
    </cfRule>
  </conditionalFormatting>
  <conditionalFormatting sqref="I395:I412 I418:I421">
    <cfRule type="cellIs" dxfId="21" priority="45" stopIfTrue="1" operator="equal">
      <formula>0</formula>
    </cfRule>
  </conditionalFormatting>
  <conditionalFormatting sqref="H401:H412 H418:H421">
    <cfRule type="cellIs" dxfId="20" priority="43" stopIfTrue="1" operator="equal">
      <formula>0</formula>
    </cfRule>
  </conditionalFormatting>
  <conditionalFormatting sqref="I70">
    <cfRule type="cellIs" dxfId="19" priority="41" stopIfTrue="1" operator="equal">
      <formula>0</formula>
    </cfRule>
  </conditionalFormatting>
  <conditionalFormatting sqref="H108:H115">
    <cfRule type="cellIs" dxfId="18" priority="40" stopIfTrue="1" operator="equal">
      <formula>0</formula>
    </cfRule>
  </conditionalFormatting>
  <conditionalFormatting sqref="I8">
    <cfRule type="cellIs" dxfId="17" priority="39" stopIfTrue="1" operator="equal">
      <formula>0</formula>
    </cfRule>
  </conditionalFormatting>
  <conditionalFormatting sqref="I26">
    <cfRule type="cellIs" dxfId="16" priority="38" stopIfTrue="1" operator="equal">
      <formula>0</formula>
    </cfRule>
  </conditionalFormatting>
  <conditionalFormatting sqref="H103:H107">
    <cfRule type="cellIs" dxfId="15" priority="36" stopIfTrue="1" operator="equal">
      <formula>0</formula>
    </cfRule>
  </conditionalFormatting>
  <conditionalFormatting sqref="I261">
    <cfRule type="cellIs" dxfId="14" priority="34" stopIfTrue="1" operator="equal">
      <formula>0</formula>
    </cfRule>
  </conditionalFormatting>
  <conditionalFormatting sqref="I352:I359">
    <cfRule type="cellIs" dxfId="13" priority="32" stopIfTrue="1" operator="equal">
      <formula>0</formula>
    </cfRule>
  </conditionalFormatting>
  <conditionalFormatting sqref="I413:I414">
    <cfRule type="cellIs" dxfId="12" priority="31" stopIfTrue="1" operator="equal">
      <formula>0</formula>
    </cfRule>
  </conditionalFormatting>
  <conditionalFormatting sqref="H413:H414">
    <cfRule type="cellIs" dxfId="11" priority="30" stopIfTrue="1" operator="equal">
      <formula>0</formula>
    </cfRule>
  </conditionalFormatting>
  <conditionalFormatting sqref="I196:I206 I162:I173 I123:I136">
    <cfRule type="cellIs" dxfId="10" priority="18" stopIfTrue="1" operator="equal">
      <formula>0</formula>
    </cfRule>
  </conditionalFormatting>
  <conditionalFormatting sqref="I270:I279">
    <cfRule type="cellIs" dxfId="9" priority="17" stopIfTrue="1" operator="equal">
      <formula>0</formula>
    </cfRule>
  </conditionalFormatting>
  <conditionalFormatting sqref="F452:G462">
    <cfRule type="expression" dxfId="8" priority="16" stopIfTrue="1">
      <formula>IF(ISBLANK(B452),0)</formula>
    </cfRule>
  </conditionalFormatting>
  <conditionalFormatting sqref="H8:H19">
    <cfRule type="cellIs" dxfId="7" priority="14" stopIfTrue="1" operator="equal">
      <formula>0</formula>
    </cfRule>
  </conditionalFormatting>
  <conditionalFormatting sqref="H70:H79">
    <cfRule type="cellIs" dxfId="6" priority="11" stopIfTrue="1" operator="equal">
      <formula>0</formula>
    </cfRule>
  </conditionalFormatting>
  <conditionalFormatting sqref="H86:H96">
    <cfRule type="cellIs" dxfId="5" priority="10" stopIfTrue="1" operator="equal">
      <formula>0</formula>
    </cfRule>
  </conditionalFormatting>
  <conditionalFormatting sqref="H123:H136">
    <cfRule type="cellIs" dxfId="4" priority="9" stopIfTrue="1" operator="equal">
      <formula>0</formula>
    </cfRule>
  </conditionalFormatting>
  <conditionalFormatting sqref="H162:H173">
    <cfRule type="cellIs" dxfId="3" priority="8" stopIfTrue="1" operator="equal">
      <formula>0</formula>
    </cfRule>
  </conditionalFormatting>
  <conditionalFormatting sqref="I9:I19">
    <cfRule type="cellIs" dxfId="2" priority="6" stopIfTrue="1" operator="equal">
      <formula>0</formula>
    </cfRule>
  </conditionalFormatting>
  <conditionalFormatting sqref="I71:I79">
    <cfRule type="cellIs" dxfId="1" priority="3" stopIfTrue="1" operator="equal">
      <formula>0</formula>
    </cfRule>
  </conditionalFormatting>
  <conditionalFormatting sqref="I87:I96">
    <cfRule type="cellIs" dxfId="0" priority="2" stopIfTrue="1" operator="equal">
      <formula>0</formula>
    </cfRule>
  </conditionalFormatting>
  <dataValidations count="26">
    <dataValidation type="list" allowBlank="1" showInputMessage="1" showErrorMessage="1" sqref="C452:E462" xr:uid="{00000000-0002-0000-0300-000000000000}">
      <formula1>$J$451:$J$457</formula1>
    </dataValidation>
    <dataValidation type="list" allowBlank="1" showInputMessage="1" showErrorMessage="1" sqref="H270:H279" xr:uid="{00000000-0002-0000-0300-000001000000}">
      <formula1>$J$269:$J$276</formula1>
    </dataValidation>
    <dataValidation type="list" allowBlank="1" showInputMessage="1" showErrorMessage="1" sqref="H179:H190 H196:H206" xr:uid="{00000000-0002-0000-0300-000002000000}">
      <formula1>$J$195:$J$202</formula1>
    </dataValidation>
    <dataValidation type="list" allowBlank="1" showInputMessage="1" showErrorMessage="1" sqref="A162:A173" xr:uid="{00000000-0002-0000-0300-000003000000}">
      <formula1>$J$162:$J$169</formula1>
    </dataValidation>
    <dataValidation operator="greaterThan" errorTitle="Enter Numbers Only" error="Please enter numbers only." sqref="B8:C19 F8:F19" xr:uid="{00000000-0002-0000-0300-000004000000}"/>
    <dataValidation allowBlank="1" showInputMessage="1" sqref="A8:A19" xr:uid="{00000000-0002-0000-0300-000005000000}"/>
    <dataValidation operator="greaterThanOrEqual" showErrorMessage="1" errorTitle="Enter Numbers Only" error="Please enter numbers only." sqref="E8:E19" xr:uid="{00000000-0002-0000-0300-000006000000}"/>
    <dataValidation operator="greaterThan" showErrorMessage="1" errorTitle="Enter Numbers Only" error="Please enter numbers only." sqref="G286:H300 C86:C96 G8:G19 G231:G246 E86:G96 H369:H388" xr:uid="{00000000-0002-0000-0300-000007000000}"/>
    <dataValidation operator="greaterThanOrEqual" showErrorMessage="1" errorTitle="Enter Numbers Only" error="Please enter numbers only. Cost per item must be less than $1000." sqref="G428:G446 G369:G388" xr:uid="{00000000-0002-0000-0300-000008000000}"/>
    <dataValidation type="list" allowBlank="1" showInputMessage="1" showErrorMessage="1" sqref="A428:B446 A369:B388" xr:uid="{00000000-0002-0000-0300-000009000000}">
      <formula1>$J$368:$J$370</formula1>
    </dataValidation>
    <dataValidation operator="greaterThan" showInputMessage="1" showErrorMessage="1" errorTitle="Enter Numbers Only" error="Please enter numbers only." prompt="Numbers Only" sqref="H231:H246 G214:G223" xr:uid="{00000000-0002-0000-0300-00000A000000}"/>
    <dataValidation type="list" allowBlank="1" showInputMessage="1" sqref="D8:D19 D49:D63 D70:D79 D123:D136 D86:D96 D26:D42 D162:D173" xr:uid="{00000000-0002-0000-0300-00000B000000}">
      <formula1>$J$8:$J$10</formula1>
    </dataValidation>
    <dataValidation type="list" allowBlank="1" showInputMessage="1" showErrorMessage="1" sqref="D103:D115" xr:uid="{00000000-0002-0000-0300-00000C000000}">
      <formula1>$J$103:$J$110</formula1>
    </dataValidation>
    <dataValidation type="list" allowBlank="1" showInputMessage="1" showErrorMessage="1" sqref="F231:F246" xr:uid="{00000000-0002-0000-0300-00000D000000}">
      <formula1>$J$230:$J$237</formula1>
    </dataValidation>
    <dataValidation type="list" allowBlank="1" showInputMessage="1" showErrorMessage="1" sqref="E286:F300" xr:uid="{00000000-0002-0000-0300-00000E000000}">
      <formula1>$J$285:$J$290</formula1>
    </dataValidation>
    <dataValidation operator="greaterThanOrEqual" allowBlank="1" showInputMessage="1" showErrorMessage="1" errorTitle="Enter Numbers Only" error="Value has to exceed $1000." prompt="Must be greater than or equal to $1,000" sqref="G469:G481" xr:uid="{00000000-0002-0000-0300-00000F000000}"/>
    <dataValidation type="list" allowBlank="1" showInputMessage="1" showErrorMessage="1" sqref="A49:A63" xr:uid="{00000000-0002-0000-0300-000010000000}">
      <formula1>$J$49:$J$55</formula1>
    </dataValidation>
    <dataValidation type="list" allowBlank="1" showInputMessage="1" showErrorMessage="1" sqref="A26:A42" xr:uid="{00000000-0002-0000-0300-000011000000}">
      <formula1>$J$27:$J$34</formula1>
    </dataValidation>
    <dataValidation type="list" allowBlank="1" showInputMessage="1" showErrorMessage="1" sqref="H214:H223" xr:uid="{00000000-0002-0000-0300-000012000000}">
      <formula1>$J$213:$J$220</formula1>
    </dataValidation>
    <dataValidation type="list" allowBlank="1" showInputMessage="1" showErrorMessage="1" sqref="H144:H155" xr:uid="{00000000-0002-0000-0300-000013000000}">
      <formula1>$J$144:$J$150</formula1>
    </dataValidation>
    <dataValidation type="decimal" operator="greaterThan" showErrorMessage="1" errorTitle="Enter Numbers Only" error="Please enter numbers only." sqref="E307:G326" xr:uid="{00000000-0002-0000-0300-000014000000}">
      <formula1>0</formula1>
    </dataValidation>
    <dataValidation operator="greaterThan" showErrorMessage="1" errorTitle="Enter Numbers Only" error="Please enter numbers only. Cost per item must be less than $1000." sqref="G337:G362" xr:uid="{00000000-0002-0000-0300-000015000000}"/>
    <dataValidation type="list" allowBlank="1" showInputMessage="1" showErrorMessage="1" sqref="A337:B362" xr:uid="{00000000-0002-0000-0300-000016000000}">
      <formula1>$J$336:$J$338</formula1>
    </dataValidation>
    <dataValidation type="list" allowBlank="1" showInputMessage="1" showErrorMessage="1" sqref="A395:A421" xr:uid="{00000000-0002-0000-0300-000017000000}">
      <formula1>$J$394:$J$402</formula1>
    </dataValidation>
    <dataValidation type="list" allowBlank="1" showInputMessage="1" showErrorMessage="1" sqref="A103:A115" xr:uid="{00000000-0002-0000-0300-000018000000}">
      <formula1>$J$111:$J$115</formula1>
    </dataValidation>
    <dataValidation type="list" allowBlank="1" showInputMessage="1" showErrorMessage="1" sqref="A123:A136" xr:uid="{00000000-0002-0000-0300-000019000000}">
      <formula1>$J$125:$J$132</formula1>
    </dataValidation>
  </dataValidations>
  <hyperlinks>
    <hyperlink ref="G1" r:id="rId1" xr:uid="{00000000-0004-0000-0300-000000000000}"/>
    <hyperlink ref="B3" r:id="rId2" xr:uid="{00000000-0004-0000-0300-000001000000}"/>
  </hyperlinks>
  <pageMargins left="0.7" right="0.7" top="0.75" bottom="0.75" header="0.3" footer="0.3"/>
  <pageSetup scale="5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Comprehensive ED-114</vt:lpstr>
      <vt:lpstr>Comprehensive Budget Narrative</vt:lpstr>
      <vt:lpstr>Comp Match Budget Narrative</vt:lpstr>
      <vt:lpstr>'Comp Match Budget Narrative'!Print_Area</vt:lpstr>
      <vt:lpstr>'Comprehensive Budget Narrative'!Print_Area</vt:lpstr>
    </vt:vector>
  </TitlesOfParts>
  <Company>CT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Ajit Gopalakrishnan</dc:creator>
  <cp:lastModifiedBy>Kocaba, Susan</cp:lastModifiedBy>
  <cp:lastPrinted>2019-04-08T17:59:23Z</cp:lastPrinted>
  <dcterms:created xsi:type="dcterms:W3CDTF">2002-03-12T19:23:52Z</dcterms:created>
  <dcterms:modified xsi:type="dcterms:W3CDTF">2022-03-29T19:10:11Z</dcterms:modified>
</cp:coreProperties>
</file>